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01 Centro de monitoreo" sheetId="2" state="visible" r:id="rId4"/>
    <sheet name="02 Gabinetes y electricidad" sheetId="3" state="visible" r:id="rId5"/>
    <sheet name="03 Fibra optica" sheetId="4" state="visible" r:id="rId6"/>
    <sheet name="04 Radios" sheetId="5" state="visible" r:id="rId7"/>
    <sheet name="05 Camaras y PMI" sheetId="6" state="visible" r:id="rId8"/>
    <sheet name="06 Pruebas y entrega" sheetId="7" state="visible" r:id="rId9"/>
    <sheet name="Ingenieria" sheetId="8" state="visible" r:id="rId10"/>
    <sheet name="Pendientes y ficha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<sst xmlns="http://schemas.openxmlformats.org/spreadsheetml/2006/main" count="978" uniqueCount="574">
  <si>
    <t xml:space="preserve">Parque Cívico 5 de Mayo · Lista de materiales corregida (Rev06)</t>
  </si>
  <si>
    <t xml:space="preserve">Base: lista "Materiales 5 de Mayo" + contratipos Wi-Tek. Precios SYSCOM con IVA verificados el 5-nov-2026.</t>
  </si>
  <si>
    <t xml:space="preserve">Fase</t>
  </si>
  <si>
    <t xml:space="preserve">Descripción</t>
  </si>
  <si>
    <t xml:space="preserve">Lista 5 de Mayo (archivo)</t>
  </si>
  <si>
    <t xml:space="preserve">Rev06 corregida</t>
  </si>
  <si>
    <t xml:space="preserve">Diferencia</t>
  </si>
  <si>
    <t xml:space="preserve">Variación</t>
  </si>
  <si>
    <t xml:space="preserve">F01</t>
  </si>
  <si>
    <t xml:space="preserve">Centro de monitoreo, videowall, grabación y licencias</t>
  </si>
  <si>
    <t xml:space="preserve">F02</t>
  </si>
  <si>
    <t xml:space="preserve">Gabinetes, red de campo (Wi-Tek), energía, tierras y canalización</t>
  </si>
  <si>
    <t xml:space="preserve">F03</t>
  </si>
  <si>
    <t xml:space="preserve">Tendido, armado y certificación de fibra</t>
  </si>
  <si>
    <t xml:space="preserve">F04</t>
  </si>
  <si>
    <t xml:space="preserve">Radios y protección de enlaces</t>
  </si>
  <si>
    <t xml:space="preserve">F05</t>
  </si>
  <si>
    <t xml:space="preserve">Cámaras, PMI y accesorios</t>
  </si>
  <si>
    <t xml:space="preserve">Total materiales con IVA</t>
  </si>
  <si>
    <t xml:space="preserve">Mismo factor -20 % usado en la hoja original ("Cuenta Moises")</t>
  </si>
  <si>
    <t xml:space="preserve">Factor</t>
  </si>
  <si>
    <t xml:space="preserve">Mano de obra (MO) y herramienta (HTA): sin cambio, fuera de esta lista</t>
  </si>
  <si>
    <t xml:space="preserve">Ahorros opcionales (no aplicados)</t>
  </si>
  <si>
    <t xml:space="preserve">Cámaras DS-2CD1T47G3-LIUF sin luz/audio disuasivo (72 pzas)</t>
  </si>
  <si>
    <t xml:space="preserve">Pierde disuasión activa</t>
  </si>
  <si>
    <t xml:space="preserve">Fibra MINI-ADSS-12C-S120/4KM sin blindaje antiroedor</t>
  </si>
  <si>
    <t xml:space="preserve">Riesgo de roedores en zona boscosa</t>
  </si>
  <si>
    <t xml:space="preserve">Precio por volumen "Desde" de SP3006FM-L2 (48 pzas)</t>
  </si>
  <si>
    <t xml:space="preserve">Solicitar a SYSCOM</t>
  </si>
  <si>
    <t xml:space="preserve">Precio por volumen "Desde" de PST-6060-30A (38 pzas)</t>
  </si>
  <si>
    <t xml:space="preserve">Precios de la lista 5 de Mayo que ya no corresponden (SYSCOM 5-nov-2026)</t>
  </si>
  <si>
    <t xml:space="preserve">Partida</t>
  </si>
  <si>
    <t xml:space="preserve">Precio en archivo</t>
  </si>
  <si>
    <t xml:space="preserve">Precio hoy</t>
  </si>
  <si>
    <t xml:space="preserve">NVR01 DS-9664NXI-S8R (el archivo enlaza el id 244531, otro modelo)</t>
  </si>
  <si>
    <t xml:space="preserve">SW01 DS-VE11-R/HW2 (sin existencia)</t>
  </si>
  <si>
    <t xml:space="preserve">CM03 gabinete 45U LinkedPro</t>
  </si>
  <si>
    <t xml:space="preserve">CM01 videowall VM55BU-2X2</t>
  </si>
  <si>
    <t xml:space="preserve">ST02 disco WUH722016CLE6L0</t>
  </si>
  <si>
    <t xml:space="preserve">CM05 UPS OL3000RTXL2U</t>
  </si>
  <si>
    <t xml:space="preserve">B10 fibra OC-ADSS-ARMD-12C/4KM</t>
  </si>
  <si>
    <t xml:space="preserve">Por eso la Rev06 compara contra el total del archivo, pero con precios reales de hoy.</t>
  </si>
  <si>
    <t xml:space="preserve">F01 · Centro de monitoreo, videowall, grabación y licencias</t>
  </si>
  <si>
    <t xml:space="preserve">Precios con IVA consultados en SYSCOM el 5-nov-2026 con la cuenta del usuario. Azul = dato capturado; negro = fórmula.</t>
  </si>
  <si>
    <t xml:space="preserve">ID</t>
  </si>
  <si>
    <t xml:space="preserve">Modelo / SKU</t>
  </si>
  <si>
    <t xml:space="preserve">Equipo o material</t>
  </si>
  <si>
    <t xml:space="preserve">Cantidad base</t>
  </si>
  <si>
    <t xml:space="preserve">Reserva</t>
  </si>
  <si>
    <t xml:space="preserve">Compra</t>
  </si>
  <si>
    <t xml:space="preserve">Unidad</t>
  </si>
  <si>
    <t xml:space="preserve">Precio unitario con IVA</t>
  </si>
  <si>
    <t xml:space="preserve">Importe con IVA</t>
  </si>
  <si>
    <t xml:space="preserve">Existencia SYSCOM (5-nov-2026)</t>
  </si>
  <si>
    <t xml:space="preserve">Fuente de precio</t>
  </si>
  <si>
    <t xml:space="preserve">Liga SYSCOM</t>
  </si>
  <si>
    <t xml:space="preserve">Cambio / condición</t>
  </si>
  <si>
    <t xml:space="preserve">C06</t>
  </si>
  <si>
    <t xml:space="preserve">DS-1005KI</t>
  </si>
  <si>
    <t xml:space="preserve">Joystick USB para operación de PTZ</t>
  </si>
  <si>
    <t xml:space="preserve">pza</t>
  </si>
  <si>
    <t xml:space="preserve">100</t>
  </si>
  <si>
    <t xml:space="preserve">SYSCOM verificado 05-nov-2026</t>
  </si>
  <si>
    <t xml:space="preserve">Ver producto</t>
  </si>
  <si>
    <t xml:space="preserve">CA06</t>
  </si>
  <si>
    <t xml:space="preserve">HUB-HBL-2610</t>
  </si>
  <si>
    <t xml:space="preserve">Receptáculo industrial L5-30R 125 V 30 A</t>
  </si>
  <si>
    <t xml:space="preserve">80</t>
  </si>
  <si>
    <t xml:space="preserve">CA07</t>
  </si>
  <si>
    <t xml:space="preserve">Q130</t>
  </si>
  <si>
    <t xml:space="preserve">Interruptor Siemens QP 1P 30 A</t>
  </si>
  <si>
    <t xml:space="preserve">167</t>
  </si>
  <si>
    <t xml:space="preserve">CA08</t>
  </si>
  <si>
    <t xml:space="preserve">SLY-304-BLK/100</t>
  </si>
  <si>
    <t xml:space="preserve">THW-LS AWG10 negro, 100 m</t>
  </si>
  <si>
    <t xml:space="preserve">bobina 100 m</t>
  </si>
  <si>
    <t xml:space="preserve">29</t>
  </si>
  <si>
    <t xml:space="preserve">CA09</t>
  </si>
  <si>
    <t xml:space="preserve">SLY-304-WHT/100</t>
  </si>
  <si>
    <t xml:space="preserve">THW-LS AWG10 blanco, 100 m</t>
  </si>
  <si>
    <t xml:space="preserve">1</t>
  </si>
  <si>
    <t xml:space="preserve">CA10</t>
  </si>
  <si>
    <t xml:space="preserve">SLY-296-GRN/100</t>
  </si>
  <si>
    <t xml:space="preserve">THW-LS AWG8 verde, 100 m (tierra de circuitos del centro)</t>
  </si>
  <si>
    <t xml:space="preserve">3</t>
  </si>
  <si>
    <t xml:space="preserve">CAMBIO: AWG10 verde sin existencia; AWG8 sobredimensiona la tierra y es válido</t>
  </si>
  <si>
    <t xml:space="preserve">CA11</t>
  </si>
  <si>
    <t xml:space="preserve">E0408ML1125S</t>
  </si>
  <si>
    <t xml:space="preserve">Centro de carga Siemens 4 espacios</t>
  </si>
  <si>
    <t xml:space="preserve">5</t>
  </si>
  <si>
    <t xml:space="preserve">CM01</t>
  </si>
  <si>
    <t xml:space="preserve">VM55BU-2X2</t>
  </si>
  <si>
    <t xml:space="preserve">Kit videowall 2×2, 4 pantallas 55" con soportes</t>
  </si>
  <si>
    <t xml:space="preserve">kit</t>
  </si>
  <si>
    <t xml:space="preserve">2</t>
  </si>
  <si>
    <t xml:space="preserve">Solo 2 kits en existencia: apartar al aprobar</t>
  </si>
  <si>
    <t xml:space="preserve">CM02</t>
  </si>
  <si>
    <t xml:space="preserve">DS-6908UDI(C)</t>
  </si>
  <si>
    <t xml:space="preserve">Decodificador Hikvision 8 salidas HDMI 4K</t>
  </si>
  <si>
    <t xml:space="preserve">52</t>
  </si>
  <si>
    <t xml:space="preserve">CAMBIO: 8 salidas cubren el 2×2 y crecer a 2×3; el de 16 salidas estaba sobrado</t>
  </si>
  <si>
    <t xml:space="preserve">CM03</t>
  </si>
  <si>
    <t xml:space="preserve">LP-60120-45U-R2</t>
  </si>
  <si>
    <t xml:space="preserve">Gabinete 45U, 600×1200 mm, con organizadores verticales</t>
  </si>
  <si>
    <t xml:space="preserve">6</t>
  </si>
  <si>
    <t xml:space="preserve">El precio de la lista 5 de Mayo ($18,739.90) ya no corresponde</t>
  </si>
  <si>
    <t xml:space="preserve">CM04</t>
  </si>
  <si>
    <t xml:space="preserve">RG-NBS5200-24GT4XS</t>
  </si>
  <si>
    <t xml:space="preserve">Switch core Ruijie capa 3: 24 GE + 4 SFP+, enrutamiento estático entre VLAN, ACL, RSTP</t>
  </si>
  <si>
    <t xml:space="preserve">218</t>
  </si>
  <si>
    <t xml:space="preserve">CAMBIO: un solo equipo Ruijie en el core. Sustituye a RG-NBS3200-24GT4XS (solo capa 2, sin enrutamiento) y a RG-EG710XS. Hace de gateway .1 de las VLAN 10–80</t>
  </si>
  <si>
    <t xml:space="preserve">CM05</t>
  </si>
  <si>
    <t xml:space="preserve">OL3000RTXL2U</t>
  </si>
  <si>
    <t xml:space="preserve">UPS online 3000 VA / 2700 W</t>
  </si>
  <si>
    <t xml:space="preserve">25</t>
  </si>
  <si>
    <t xml:space="preserve">CM06</t>
  </si>
  <si>
    <t xml:space="preserve">BP72V60ART2U</t>
  </si>
  <si>
    <t xml:space="preserve">Módulo de baterías externo 72 V</t>
  </si>
  <si>
    <t xml:space="preserve">23</t>
  </si>
  <si>
    <t xml:space="preserve">CAMBIO: 1 módulo; carga del centro ≈1.3 kW, 30 min requieren ≈0.75 kWh</t>
  </si>
  <si>
    <t xml:space="preserve">CM07</t>
  </si>
  <si>
    <t xml:space="preserve">RMCARD205</t>
  </si>
  <si>
    <t xml:space="preserve">Tarjeta SNMP para UPS</t>
  </si>
  <si>
    <t xml:space="preserve">127</t>
  </si>
  <si>
    <t xml:space="preserve">CM08</t>
  </si>
  <si>
    <t xml:space="preserve">LP-VENT-03X3U</t>
  </si>
  <si>
    <t xml:space="preserve">Kit 3 ventiladores para gabinete</t>
  </si>
  <si>
    <t xml:space="preserve">50</t>
  </si>
  <si>
    <t xml:space="preserve">CM09</t>
  </si>
  <si>
    <t xml:space="preserve">LP-ORG-01</t>
  </si>
  <si>
    <t xml:space="preserve">Organizador horizontal 1U</t>
  </si>
  <si>
    <t xml:space="preserve">500+</t>
  </si>
  <si>
    <t xml:space="preserve">CAMBIO: 2 organizadores (core y NVR)</t>
  </si>
  <si>
    <t xml:space="preserve">CM10</t>
  </si>
  <si>
    <t xml:space="preserve">HTCM-1U</t>
  </si>
  <si>
    <t xml:space="preserve">PDU 8 contactos 15 A</t>
  </si>
  <si>
    <t xml:space="preserve">TE01</t>
  </si>
  <si>
    <t xml:space="preserve">LP-TAT-48</t>
  </si>
  <si>
    <t xml:space="preserve">Juego 48 tornillos y tuercas enjauladas</t>
  </si>
  <si>
    <t xml:space="preserve">juego</t>
  </si>
  <si>
    <t xml:space="preserve">CM13</t>
  </si>
  <si>
    <t xml:space="preserve">DS-1NP6UEC0-200-B</t>
  </si>
  <si>
    <t xml:space="preserve">Patch cord Cat6 2 m</t>
  </si>
  <si>
    <t xml:space="preserve">CAMBIO: 16 (NVR, servidor, decodificador, gateway, UPS, estación, uplinks)</t>
  </si>
  <si>
    <t xml:space="preserve">CM16</t>
  </si>
  <si>
    <t xml:space="preserve">CH-QR1</t>
  </si>
  <si>
    <t xml:space="preserve">Charola ajustable 4 postes 1U, fondo 633 mm</t>
  </si>
  <si>
    <t xml:space="preserve">CAMBIO: RSHLF sin existencia ($5,281.31). Para servidor VET (torre) y estación</t>
  </si>
  <si>
    <t xml:space="preserve">CM19</t>
  </si>
  <si>
    <t xml:space="preserve">DS-VE41-T/HW5(B)</t>
  </si>
  <si>
    <t xml:space="preserve">Estación de trabajo de monitoreo</t>
  </si>
  <si>
    <t xml:space="preserve">61</t>
  </si>
  <si>
    <t xml:space="preserve">Reemplazo sugerido por SYSCOM del DSVP41DC/HW5</t>
  </si>
  <si>
    <t xml:space="preserve">MON01</t>
  </si>
  <si>
    <t xml:space="preserve">DS-D5022F2-1V2S</t>
  </si>
  <si>
    <t xml:space="preserve">Monitor 21.5" 24/7</t>
  </si>
  <si>
    <t xml:space="preserve">NVR01</t>
  </si>
  <si>
    <t xml:space="preserve">DS-9664NXI-S8R</t>
  </si>
  <si>
    <t xml:space="preserve">NVR Hikvision 64 canales 32 MP, 8 bahías, RAID con hot swap</t>
  </si>
  <si>
    <t xml:space="preserve">19</t>
  </si>
  <si>
    <t xml:space="preserve">Modelo de la lista 5 de Mayo (se conserva). Precio de hoy; el archivo enlazaba el id 244531, que es otro modelo</t>
  </si>
  <si>
    <t xml:space="preserve">ST02</t>
  </si>
  <si>
    <t xml:space="preserve">WUH722016CLE6L4</t>
  </si>
  <si>
    <t xml:space="preserve">Disco WD Ultrastar HC555 16 TB SATA CMR 7200 rpm</t>
  </si>
  <si>
    <t xml:space="preserve">41</t>
  </si>
  <si>
    <t xml:space="preserve">CAMBIO: misma familia que el L0 ($24,205.22 hoy), $2,415 menos por disco</t>
  </si>
  <si>
    <t xml:space="preserve">SW01</t>
  </si>
  <si>
    <t xml:space="preserve">HC-P-VET/HW5B/32</t>
  </si>
  <si>
    <t xml:space="preserve">Servidor HikCentral Professional con 32 canales (hasta 128)</t>
  </si>
  <si>
    <t xml:space="preserve">31</t>
  </si>
  <si>
    <t xml:space="preserve">CAMBIO: el DS-VE11-R/HW2 hoy cuesta $284,076.92 sin existencia</t>
  </si>
  <si>
    <t xml:space="preserve">SW02</t>
  </si>
  <si>
    <t xml:space="preserve">HC-P-VSS/1C</t>
  </si>
  <si>
    <t xml:space="preserve">Licencia de canal adicional HikCentral</t>
  </si>
  <si>
    <t xml:space="preserve">licencia</t>
  </si>
  <si>
    <t xml:space="preserve">Electrónica</t>
  </si>
  <si>
    <t xml:space="preserve">32 + 73 = 105 canales (97 en uso + 8 de crecimiento)</t>
  </si>
  <si>
    <t xml:space="preserve">SW04</t>
  </si>
  <si>
    <t xml:space="preserve">HC-P-EMERGENCYALARM/1U</t>
  </si>
  <si>
    <t xml:space="preserve">Licencia por estación de pánico</t>
  </si>
  <si>
    <t xml:space="preserve">Confirmar con Hikvision activación en VET</t>
  </si>
  <si>
    <t xml:space="preserve">HDMI01</t>
  </si>
  <si>
    <t xml:space="preserve">EP-FOH-4K-15M</t>
  </si>
  <si>
    <t xml:space="preserve">Cable HDMI de fibra 15 m</t>
  </si>
  <si>
    <t xml:space="preserve">500</t>
  </si>
  <si>
    <t xml:space="preserve">HDMI02</t>
  </si>
  <si>
    <t xml:space="preserve">EP-RH-4K-5M</t>
  </si>
  <si>
    <t xml:space="preserve">Cable HDMI 5 m</t>
  </si>
  <si>
    <t xml:space="preserve">CAMBIO: 4 pantallas + 1 reserva</t>
  </si>
  <si>
    <t xml:space="preserve">HV01</t>
  </si>
  <si>
    <t xml:space="preserve">CCI-R32-12K-110</t>
  </si>
  <si>
    <t xml:space="preserve">Minisplit inverter 12,000 BTU 110 V</t>
  </si>
  <si>
    <t xml:space="preserve">212</t>
  </si>
  <si>
    <t xml:space="preserve">REINCORPORADO: rack con servidor, 2 NVR y UPS online</t>
  </si>
  <si>
    <t xml:space="preserve">CA12</t>
  </si>
  <si>
    <t xml:space="preserve">Q120</t>
  </si>
  <si>
    <t xml:space="preserve">Interruptor Siemens QP 1P 20 A (circuito del minisplit)</t>
  </si>
  <si>
    <t xml:space="preserve">130</t>
  </si>
  <si>
    <t xml:space="preserve">AGREGADO: circuito dedicado al clima del centro</t>
  </si>
  <si>
    <t xml:space="preserve">GR01</t>
  </si>
  <si>
    <t xml:space="preserve">RGRB19Y</t>
  </si>
  <si>
    <t xml:space="preserve">Barra de tierra para rack 19" (14 orificios)</t>
  </si>
  <si>
    <t xml:space="preserve">69</t>
  </si>
  <si>
    <t xml:space="preserve">AGREGADO: aterrizaje del rack, UPS y equipos</t>
  </si>
  <si>
    <t xml:space="preserve">Subtotal con IVA</t>
  </si>
  <si>
    <t xml:space="preserve">Leyenda: amarillo = cambio o contratipo respecto a la lista 5 de Mayo; verde = partida reincorporada por ingeniería; rojo en existencia = sin stock al 5-nov-2026.</t>
  </si>
  <si>
    <t xml:space="preserve">F02 · Gabinetes, red de campo (Wi-Tek), energía, tierras y canalización</t>
  </si>
  <si>
    <t xml:space="preserve">SW-A</t>
  </si>
  <si>
    <t xml:space="preserve">SP3006FM-L2</t>
  </si>
  <si>
    <t xml:space="preserve">Switch industrial Wi-Tek 4 GE PoE (2 bt + 2 af/at), 2 SFP 2.5G, 120 W</t>
  </si>
  <si>
    <t xml:space="preserve">178</t>
  </si>
  <si>
    <t xml:space="preserve">CONTRATIPO RG-NIS3100-4GT2SFP-HP. 51 = 46 + P08, P17, P21, P22 y P27, que con 1 PMI usan 4 puertos (sin puerto libre). Puertos 1–2 (bt) alimentan PMI (≤40 W) y PTZ (24 W)</t>
  </si>
  <si>
    <t xml:space="preserve">SW-B</t>
  </si>
  <si>
    <t xml:space="preserve">SP3010FML2(V3)</t>
  </si>
  <si>
    <t xml:space="preserve">Switch industrial Wi-Tek 8 GE PoE, 2 SFP 2.5G, 240 W</t>
  </si>
  <si>
    <t xml:space="preserve">170</t>
  </si>
  <si>
    <t xml:space="preserve">CONTRATIPO RG-NIS3100-8GT2SFP-HP. Solo P43 (se conserva el criterio del Rev05)</t>
  </si>
  <si>
    <t xml:space="preserve">SW-C</t>
  </si>
  <si>
    <t xml:space="preserve">SP3012FM-L2(V3)</t>
  </si>
  <si>
    <t xml:space="preserve">Switch industrial Wi-Tek 8 GE PoE, 4 SFP 2.5G, 240 W, doble entrada DC</t>
  </si>
  <si>
    <t xml:space="preserve">394</t>
  </si>
  <si>
    <t xml:space="preserve">CONTRATIPO RG-NIS3100-8GT4SFP-HP. La reserva sirve a nodo y acceso de 8 puertos</t>
  </si>
  <si>
    <t xml:space="preserve">PS-A</t>
  </si>
  <si>
    <t xml:space="preserve">NDR-120-48</t>
  </si>
  <si>
    <t xml:space="preserve">Fuente Mean Well 48 V 120 W DIN; ajustar a 54 V</t>
  </si>
  <si>
    <t xml:space="preserve">CONTRATIPO RG-NIS-PA120-54. Trimmer 48–55 V: ajustar a 53–54 V</t>
  </si>
  <si>
    <t xml:space="preserve">PS-B</t>
  </si>
  <si>
    <t xml:space="preserve">NDR24048</t>
  </si>
  <si>
    <t xml:space="preserve">Fuente Mean Well 48 V 240 W DIN; ajustar a 54 V</t>
  </si>
  <si>
    <t xml:space="preserve">CONTRATIPO RG-NIS-PA240-54. 6 = 5 switches de nodo + P43. Ajustar a 53–54 V</t>
  </si>
  <si>
    <t xml:space="preserve">B12</t>
  </si>
  <si>
    <t xml:space="preserve">PST-4040-20A</t>
  </si>
  <si>
    <t xml:space="preserve">Gabinete acero IP66 400×400×200</t>
  </si>
  <si>
    <t xml:space="preserve">B13</t>
  </si>
  <si>
    <t xml:space="preserve">PST-6060-30A</t>
  </si>
  <si>
    <t xml:space="preserve">Gabinete acero IP66 600×600×300</t>
  </si>
  <si>
    <t xml:space="preserve">200</t>
  </si>
  <si>
    <t xml:space="preserve">B27</t>
  </si>
  <si>
    <t xml:space="preserve">PRO-CAT-6-EXT</t>
  </si>
  <si>
    <t xml:space="preserve">Bobina Cat6+ exterior FTP calibre 23, UL, 305 m</t>
  </si>
  <si>
    <t xml:space="preserve">bobina</t>
  </si>
  <si>
    <t xml:space="preserve">CAMBIO: Hikvision DS-1LN6OUTPE (100 % cobre) sin existencia; la LITE-DJ no declara cobre. Esta es FTP con listado UL; aterrizar la pantalla en el gabinete</t>
  </si>
  <si>
    <t xml:space="preserve">GAB01</t>
  </si>
  <si>
    <t xml:space="preserve">PMH4PN</t>
  </si>
  <si>
    <t xml:space="preserve">Caja plástica IP65 4 módulos DIN</t>
  </si>
  <si>
    <t xml:space="preserve">CA01</t>
  </si>
  <si>
    <t xml:space="preserve">NXB632PC16</t>
  </si>
  <si>
    <t xml:space="preserve">Interruptor DIN 2P 16 A</t>
  </si>
  <si>
    <t xml:space="preserve">192</t>
  </si>
  <si>
    <t xml:space="preserve">CA02</t>
  </si>
  <si>
    <t xml:space="preserve">LA302R</t>
  </si>
  <si>
    <t xml:space="preserve">Supresor Delta 125–250 VCA, 1F 3 hilos, montaje en panel</t>
  </si>
  <si>
    <t xml:space="preserve">REINCORPORADO: DPS de CA por gabinete. $691 menos que SUPRECTOR-DIN-FA</t>
  </si>
  <si>
    <t xml:space="preserve">CA03</t>
  </si>
  <si>
    <t xml:space="preserve">SLY-308-BLK/100</t>
  </si>
  <si>
    <t xml:space="preserve">THW-LS AWG12 negro, 100 m</t>
  </si>
  <si>
    <t xml:space="preserve">119</t>
  </si>
  <si>
    <t xml:space="preserve">CA04</t>
  </si>
  <si>
    <t xml:space="preserve">SLY-308-WHT/100</t>
  </si>
  <si>
    <t xml:space="preserve">THW-LS AWG12 blanco, 100 m</t>
  </si>
  <si>
    <t xml:space="preserve">Por confirmar</t>
  </si>
  <si>
    <t xml:space="preserve">Lista 5 de Mayo (no reverificado)</t>
  </si>
  <si>
    <t xml:space="preserve">CA05</t>
  </si>
  <si>
    <t xml:space="preserve">SLY-308-GRN/100</t>
  </si>
  <si>
    <t xml:space="preserve">THW-LS AWG12 verde, 100 m</t>
  </si>
  <si>
    <t xml:space="preserve">G01</t>
  </si>
  <si>
    <t xml:space="preserve">TG-VAR-1058</t>
  </si>
  <si>
    <t xml:space="preserve">Varilla copperweld 5/8"</t>
  </si>
  <si>
    <t xml:space="preserve">62</t>
  </si>
  <si>
    <t xml:space="preserve">G02</t>
  </si>
  <si>
    <t xml:space="preserve">TG-SC</t>
  </si>
  <si>
    <t xml:space="preserve">Conector varilla a cable</t>
  </si>
  <si>
    <t xml:space="preserve">347</t>
  </si>
  <si>
    <t xml:space="preserve">G05</t>
  </si>
  <si>
    <t xml:space="preserve">A081/100M</t>
  </si>
  <si>
    <t xml:space="preserve">Cobre desnudo AWG6, 100 m</t>
  </si>
  <si>
    <t xml:space="preserve">rollo</t>
  </si>
  <si>
    <t xml:space="preserve">Sobre pedido</t>
  </si>
  <si>
    <t xml:space="preserve">REINCORPORADO: ≈5 m por gabinete, varilla–gabinete</t>
  </si>
  <si>
    <t xml:space="preserve">IN01</t>
  </si>
  <si>
    <t xml:space="preserve">ATUP-100-TUB</t>
  </si>
  <si>
    <t xml:space="preserve">Tubo conduit PVC pesado 1" (25 mm), 3 m</t>
  </si>
  <si>
    <t xml:space="preserve">tramo</t>
  </si>
  <si>
    <t xml:space="preserve">CAMBIO: DX-25-332 con solo 4 piezas. Pintar o proteger del sol los tramos expuestos</t>
  </si>
  <si>
    <t xml:space="preserve">IN09</t>
  </si>
  <si>
    <t xml:space="preserve">ATUP-100-COP</t>
  </si>
  <si>
    <t xml:space="preserve">Cople conduit PVC pesado 1"</t>
  </si>
  <si>
    <t xml:space="preserve">CAMBIO (sistema ATUP)</t>
  </si>
  <si>
    <t xml:space="preserve">CO01</t>
  </si>
  <si>
    <t xml:space="preserve">ATUP-100-CON</t>
  </si>
  <si>
    <t xml:space="preserve">Conector conduit PVC pesado 1" a caja</t>
  </si>
  <si>
    <t xml:space="preserve">274</t>
  </si>
  <si>
    <t xml:space="preserve">CL01</t>
  </si>
  <si>
    <t xml:space="preserve">ABP-I032</t>
  </si>
  <si>
    <t xml:space="preserve">Abrazadera tipo uña para conduit 1"</t>
  </si>
  <si>
    <t xml:space="preserve">IN03</t>
  </si>
  <si>
    <t xml:space="preserve">TXG-PG-11</t>
  </si>
  <si>
    <t xml:space="preserve">Glándula 5–10 mm</t>
  </si>
  <si>
    <t xml:space="preserve">IN04</t>
  </si>
  <si>
    <t xml:space="preserve">TXG-PG-13.5</t>
  </si>
  <si>
    <t xml:space="preserve">Glándula 6–12 mm (CA y tierra)</t>
  </si>
  <si>
    <t xml:space="preserve">REINCORPORADO</t>
  </si>
  <si>
    <t xml:space="preserve">IN06</t>
  </si>
  <si>
    <t xml:space="preserve">PSTRD1M</t>
  </si>
  <si>
    <t xml:space="preserve">Riel DIN 35 mm, 1 m</t>
  </si>
  <si>
    <t xml:space="preserve">IN07</t>
  </si>
  <si>
    <t xml:space="preserve">TC6SG-100</t>
  </si>
  <si>
    <t xml:space="preserve">Plugs RJ45 Cat6 blindados con pin de tierra, bote 100</t>
  </si>
  <si>
    <t xml:space="preserve">bote</t>
  </si>
  <si>
    <t xml:space="preserve">CAMBIO: plug blindado para el cable FTP</t>
  </si>
  <si>
    <t xml:space="preserve">IN13</t>
  </si>
  <si>
    <t xml:space="preserve">DS-1NP6UEC0-050-W</t>
  </si>
  <si>
    <t xml:space="preserve">Jumper Cat6 0.5 m</t>
  </si>
  <si>
    <t xml:space="preserve">REINCORPORADO: switch–DPS de radio y reservas</t>
  </si>
  <si>
    <t xml:space="preserve">IN12</t>
  </si>
  <si>
    <t xml:space="preserve">PST-WA-080</t>
  </si>
  <si>
    <t xml:space="preserve">Juego de 2 herrajes para fijar gabinete a poste</t>
  </si>
  <si>
    <t xml:space="preserve">IN15</t>
  </si>
  <si>
    <t xml:space="preserve">S050X125VAM</t>
  </si>
  <si>
    <t xml:space="preserve">Casete 200 etiquetas autolaminadas</t>
  </si>
  <si>
    <t xml:space="preserve">casete</t>
  </si>
  <si>
    <t xml:space="preserve">53</t>
  </si>
  <si>
    <t xml:space="preserve">CAMBIO: 5 (Rev05 calculó 4)</t>
  </si>
  <si>
    <t xml:space="preserve">U01</t>
  </si>
  <si>
    <t xml:space="preserve">DS-UPS600-R/X</t>
  </si>
  <si>
    <t xml:space="preserve">UPS Hikvision 600 VA</t>
  </si>
  <si>
    <t xml:space="preserve">56</t>
  </si>
  <si>
    <t xml:space="preserve">Reemplazo sugerido del DS-UPS600-X</t>
  </si>
  <si>
    <t xml:space="preserve">U02</t>
  </si>
  <si>
    <t xml:space="preserve">DS-UPS1000-R/X</t>
  </si>
  <si>
    <t xml:space="preserve">UPS Hikvision 1000 VA</t>
  </si>
  <si>
    <t xml:space="preserve">U03</t>
  </si>
  <si>
    <t xml:space="preserve">DS-UPS2000-R/X</t>
  </si>
  <si>
    <t xml:space="preserve">UPS Hikvision 2000 VA</t>
  </si>
  <si>
    <t xml:space="preserve">CAMBIO: P53 y P54 pasan a 3000 VA por su nuevo PMI</t>
  </si>
  <si>
    <t xml:space="preserve">U04</t>
  </si>
  <si>
    <t xml:space="preserve">DS-UPS3000-R/X</t>
  </si>
  <si>
    <t xml:space="preserve">UPS Hikvision 3000 VA</t>
  </si>
  <si>
    <t xml:space="preserve">CAMBIO: +P53 y +P54 (PMI 40 W, 30 min)</t>
  </si>
  <si>
    <t xml:space="preserve">FX01</t>
  </si>
  <si>
    <t xml:space="preserve">SYS-PCB-812</t>
  </si>
  <si>
    <t xml:space="preserve">Pija punta broca #8 × 1/2", bolsa</t>
  </si>
  <si>
    <t xml:space="preserve">bolsa</t>
  </si>
  <si>
    <t xml:space="preserve">Sin existencia</t>
  </si>
  <si>
    <t xml:space="preserve">Equivalente de ferretería</t>
  </si>
  <si>
    <t xml:space="preserve">FX02</t>
  </si>
  <si>
    <t xml:space="preserve">950-5080-304</t>
  </si>
  <si>
    <t xml:space="preserve">Tornillo Allen M8 inox</t>
  </si>
  <si>
    <t xml:space="preserve">FL01</t>
  </si>
  <si>
    <t xml:space="preserve">ESW16T76-CR2</t>
  </si>
  <si>
    <t xml:space="preserve">Fleje acero inoxidable 16 mm (5/8"), rollo</t>
  </si>
  <si>
    <t xml:space="preserve">AGREGADO: fija herrajes de gabinete a postes existentes (≈3 m por gabinete)</t>
  </si>
  <si>
    <t xml:space="preserve">FL02</t>
  </si>
  <si>
    <t xml:space="preserve">TH-FCT-58</t>
  </si>
  <si>
    <t xml:space="preserve">Cierre (hebilla) para fleje 5/8", bolsa 100</t>
  </si>
  <si>
    <t xml:space="preserve">AGREGADO: 4 hebillas por gabinete</t>
  </si>
  <si>
    <t xml:space="preserve">G06</t>
  </si>
  <si>
    <t xml:space="preserve">LCA6-14-L</t>
  </si>
  <si>
    <t xml:space="preserve">Zapata de compresión AWG6, 1 barreno</t>
  </si>
  <si>
    <t xml:space="preserve">AGREGADO: remate del conductor de tierra al gabinete y al rack</t>
  </si>
  <si>
    <t xml:space="preserve">CA13</t>
  </si>
  <si>
    <t xml:space="preserve">ACCORDP1.8M</t>
  </si>
  <si>
    <t xml:space="preserve">Cable de alimentación 1.8 m con clavija (UPS a fuente NDR)</t>
  </si>
  <si>
    <t xml:space="preserve">AGREGADO: una por gabinete; las fuentes NDR tienen bornes</t>
  </si>
  <si>
    <t xml:space="preserve">IN16</t>
  </si>
  <si>
    <t xml:space="preserve">S15-40-C0</t>
  </si>
  <si>
    <t xml:space="preserve">Cincho nylon 370 × 3.6 mm, bolsa</t>
  </si>
  <si>
    <t xml:space="preserve">AGREGADO: sujeción de cableado y conduit</t>
  </si>
  <si>
    <t xml:space="preserve">IN17</t>
  </si>
  <si>
    <t xml:space="preserve">ST23-075-30BK</t>
  </si>
  <si>
    <t xml:space="preserve">Cinta de autofusión para intemperie</t>
  </si>
  <si>
    <t xml:space="preserve">AGREGADO: sellado de conectores en exterior</t>
  </si>
  <si>
    <t xml:space="preserve">F03 · Tendido, armado y certificación de fibra</t>
  </si>
  <si>
    <t xml:space="preserve">B09</t>
  </si>
  <si>
    <t xml:space="preserve">MINI-GBIC-LX-SM1310</t>
  </si>
  <si>
    <t xml:space="preserve">Transceptor SFP 1G SM 1310 nm 10 km</t>
  </si>
  <si>
    <t xml:space="preserve">374</t>
  </si>
  <si>
    <t xml:space="preserve">En puertos SFP 2.5G de Wi-Tek fijar velocidad a 1G</t>
  </si>
  <si>
    <t xml:space="preserve">B10</t>
  </si>
  <si>
    <t xml:space="preserve">OC-ADSS-ARMD-12C/4KM</t>
  </si>
  <si>
    <t xml:space="preserve">Fibra ADSS 12 hilos OS2 antiroedor, 4 km</t>
  </si>
  <si>
    <t xml:space="preserve">carrete</t>
  </si>
  <si>
    <t xml:space="preserve">Se conserva antiroedor por la zona boscosa. Opción sin blindaje: MINI-ADSS-12C-S120/4KM $53,770.94</t>
  </si>
  <si>
    <t xml:space="preserve">B11</t>
  </si>
  <si>
    <t xml:space="preserve">FITOSC220JC104</t>
  </si>
  <si>
    <t xml:space="preserve">Cierre óptico de reserva</t>
  </si>
  <si>
    <t xml:space="preserve">B23</t>
  </si>
  <si>
    <t xml:space="preserve">LP-FO-SM-PIG-12-LCU</t>
  </si>
  <si>
    <t xml:space="preserve">Paquete 12 pigtails LC/UPC SM</t>
  </si>
  <si>
    <t xml:space="preserve">paquete</t>
  </si>
  <si>
    <t xml:space="preserve">CAMBIO: el paquete de 6 está sin existencia</t>
  </si>
  <si>
    <t xml:space="preserve">B24</t>
  </si>
  <si>
    <t xml:space="preserve">OFC-LC/PC-LC/PC-D-20-2</t>
  </si>
  <si>
    <t xml:space="preserve">Jumper LC/UPC dúplex SM 2 m</t>
  </si>
  <si>
    <t xml:space="preserve">B25</t>
  </si>
  <si>
    <t xml:space="preserve">LP-FOAD-6137U</t>
  </si>
  <si>
    <t xml:space="preserve">Acoplador LC/UPC dúplex SM</t>
  </si>
  <si>
    <t xml:space="preserve">FO01</t>
  </si>
  <si>
    <t xml:space="preserve">LP-AC815</t>
  </si>
  <si>
    <t xml:space="preserve">Tensor de anclaje ADSS 8–15 mm</t>
  </si>
  <si>
    <t xml:space="preserve">CAMBIO: LP-AC812 sin existencia; mismo tipo con rango 8–15 mm</t>
  </si>
  <si>
    <t xml:space="preserve">FO02</t>
  </si>
  <si>
    <t xml:space="preserve">LP-SC-JH-10-15</t>
  </si>
  <si>
    <t xml:space="preserve">Suspensión ADSS 10–15 mm</t>
  </si>
  <si>
    <t xml:space="preserve">Variable</t>
  </si>
  <si>
    <t xml:space="preserve">OD01</t>
  </si>
  <si>
    <t xml:space="preserve">LP-ODF-8024</t>
  </si>
  <si>
    <t xml:space="preserve">ODF 1U con charola</t>
  </si>
  <si>
    <t xml:space="preserve">OD02</t>
  </si>
  <si>
    <t xml:space="preserve">LP-FO-LC-D12-SM</t>
  </si>
  <si>
    <t xml:space="preserve">Placa 12 acopladores LC dúplex SM</t>
  </si>
  <si>
    <t xml:space="preserve">OD03</t>
  </si>
  <si>
    <t xml:space="preserve">LP-RDLCUSM</t>
  </si>
  <si>
    <t xml:space="preserve">ODF DIN 12 LC dúplex con charola</t>
  </si>
  <si>
    <t xml:space="preserve">FO03</t>
  </si>
  <si>
    <t xml:space="preserve">HT-40</t>
  </si>
  <si>
    <t xml:space="preserve">Manga termocontráctil de protección para fusión</t>
  </si>
  <si>
    <t xml:space="preserve">AGREGADO: 52 fusiones previstas + reservas</t>
  </si>
  <si>
    <t xml:space="preserve">F04 · Radios y protección de enlaces</t>
  </si>
  <si>
    <t xml:space="preserve">B01</t>
  </si>
  <si>
    <t xml:space="preserve">RG-AIRMETRO460G</t>
  </si>
  <si>
    <t xml:space="preserve">Radio CPE / extremo PtP Ruijie 23 dBi</t>
  </si>
  <si>
    <t xml:space="preserve">Alimentar con su inyector pasivo de 24 V; no conectar a puerto af/at</t>
  </si>
  <si>
    <t xml:space="preserve">B02</t>
  </si>
  <si>
    <t xml:space="preserve">RG-AIRMETRO550G-B</t>
  </si>
  <si>
    <t xml:space="preserve">Radio base PtMP Ruijie</t>
  </si>
  <si>
    <t xml:space="preserve">B03</t>
  </si>
  <si>
    <t xml:space="preserve">RG-ANT16S-120</t>
  </si>
  <si>
    <t xml:space="preserve">Antena sectorial 120° 16 dBi</t>
  </si>
  <si>
    <t xml:space="preserve">60</t>
  </si>
  <si>
    <t xml:space="preserve">B18</t>
  </si>
  <si>
    <t xml:space="preserve">T-DPR-GE-POE</t>
  </si>
  <si>
    <t xml:space="preserve">Protector PoE Gigabit GDT</t>
  </si>
  <si>
    <t xml:space="preserve">346</t>
  </si>
  <si>
    <t xml:space="preserve">CAMBIO: ETH-SP-G2 sin existencia. 1 por radio, en el extremo del radio (el switch Wi-Tek tiene 6 kV en puertos)</t>
  </si>
  <si>
    <t xml:space="preserve">IN05</t>
  </si>
  <si>
    <t xml:space="preserve">LP-WP-AD</t>
  </si>
  <si>
    <t xml:space="preserve">Protección de unión Ethernet exterior</t>
  </si>
  <si>
    <t xml:space="preserve">368</t>
  </si>
  <si>
    <t xml:space="preserve">F05 · Cámaras, PMI y accesorios</t>
  </si>
  <si>
    <t xml:space="preserve">B30</t>
  </si>
  <si>
    <t xml:space="preserve">DS-2CD1T47G3-LIUF/LSRB</t>
  </si>
  <si>
    <t xml:space="preserve">Bala 4 MP ColorVu 3.0, audio y luz disuasiva, 4 mm</t>
  </si>
  <si>
    <t xml:space="preserve">Opción sin disuasión: DS-2CD1T47G3-LIUF $2,338.23</t>
  </si>
  <si>
    <t xml:space="preserve">B31</t>
  </si>
  <si>
    <t xml:space="preserve">DS-2CD2T47G2P-LSU/SL(C)</t>
  </si>
  <si>
    <t xml:space="preserve">Bala panorámica 4 MP ColorVu</t>
  </si>
  <si>
    <t xml:space="preserve">B32</t>
  </si>
  <si>
    <t xml:space="preserve">DS-2DE5425IWG1-E</t>
  </si>
  <si>
    <t xml:space="preserve">PTZ 4 MP 25× IR 150 m, PoE+ 24 W</t>
  </si>
  <si>
    <t xml:space="preserve">CAMBIO: PoE+ desde puerto bt del SP3006; se eliminan inyector Hi-PoE y cable</t>
  </si>
  <si>
    <t xml:space="preserve">B33</t>
  </si>
  <si>
    <t xml:space="preserve">DS-PEAP-CV1(B)</t>
  </si>
  <si>
    <t xml:space="preserve">Estación de pánico con video 4 MP y audio, PoE (≤40 W)</t>
  </si>
  <si>
    <t xml:space="preserve">Alimentada por PoE 802.3bt desde puerto 1 o 2 del switch Wi-Tek; sin fuente de 12 V</t>
  </si>
  <si>
    <t xml:space="preserve">C01</t>
  </si>
  <si>
    <t xml:space="preserve">DS-1260ZJ</t>
  </si>
  <si>
    <t xml:space="preserve">Caja de conexión para bala</t>
  </si>
  <si>
    <t xml:space="preserve">Validar compatibilidad con 1T47G3 y 2T47G2P</t>
  </si>
  <si>
    <t xml:space="preserve">C02</t>
  </si>
  <si>
    <t xml:space="preserve">DS-1275ZJ-S-SUS</t>
  </si>
  <si>
    <t xml:space="preserve">Montaje de poste para bala</t>
  </si>
  <si>
    <t xml:space="preserve">C03</t>
  </si>
  <si>
    <t xml:space="preserve">DS-1604ZJ-BOX-POLE</t>
  </si>
  <si>
    <t xml:space="preserve">Montaje de poste y caja para PTZ</t>
  </si>
  <si>
    <t xml:space="preserve">C05</t>
  </si>
  <si>
    <t xml:space="preserve">HS-TF-E1/64G</t>
  </si>
  <si>
    <t xml:space="preserve">microSD 64 GB</t>
  </si>
  <si>
    <t xml:space="preserve">CAMBIO: 64 GB ≈ 35 h de respaldo a 4 Mbps para ANR; 97 = 82 cámaras + 15 PMI</t>
  </si>
  <si>
    <t xml:space="preserve">PM01</t>
  </si>
  <si>
    <t xml:space="preserve">DS-1275ZJ-HWB/600MM</t>
  </si>
  <si>
    <t xml:space="preserve">Montaje para poste de 14 cm (PMI)</t>
  </si>
  <si>
    <t xml:space="preserve">CAMBIO: 15 PMI</t>
  </si>
  <si>
    <t xml:space="preserve">F06 · Pruebas de funcionamiento y entrega</t>
  </si>
  <si>
    <t xml:space="preserve">• Sin compra adicional de materiales permanentes.</t>
  </si>
  <si>
    <t xml:space="preserve">• Ajuste y registro de salida de cada fuente NDR a 53–54 V antes de conectar cámaras.</t>
  </si>
  <si>
    <t xml:space="preserve">• Pruebas de anillo: corte de cada tramo y medición de reconvergencia RSTP.</t>
  </si>
  <si>
    <t xml:space="preserve">• Prueba de respaldo de 30 min por UPS a carga real; registrar tensión y temperatura.</t>
  </si>
  <si>
    <t xml:space="preserve">• Certificación OTDR bidireccional de 13 enlaces.</t>
  </si>
  <si>
    <t xml:space="preserve">• Memoria técnica: matriz VLAN/IP, georreferencia de red y antenas, configuraciones respaldadas, actas.</t>
  </si>
  <si>
    <t xml:space="preserve">Cálculos y configuración</t>
  </si>
  <si>
    <t xml:space="preserve">Almacenamiento</t>
  </si>
  <si>
    <t xml:space="preserve">Cantidad</t>
  </si>
  <si>
    <t xml:space="preserve">Mbps c/u</t>
  </si>
  <si>
    <t xml:space="preserve">Nota</t>
  </si>
  <si>
    <t xml:space="preserve">Balas 4 MP</t>
  </si>
  <si>
    <t xml:space="preserve">Mbps por cámara</t>
  </si>
  <si>
    <t xml:space="preserve">Panorámicas</t>
  </si>
  <si>
    <t xml:space="preserve">Mbps</t>
  </si>
  <si>
    <t xml:space="preserve">PTZ</t>
  </si>
  <si>
    <t xml:space="preserve">PMI</t>
  </si>
  <si>
    <t xml:space="preserve">Canales totales</t>
  </si>
  <si>
    <t xml:space="preserve">Video total (Mbps)</t>
  </si>
  <si>
    <t xml:space="preserve">Familia DS-9664NXI-S: 640 Mbps en RAID (ficha S16R); confirmar S8R</t>
  </si>
  <si>
    <t xml:space="preserve">Mbps por NVR (2 grabadores)</t>
  </si>
  <si>
    <t xml:space="preserve">Retención (días)</t>
  </si>
  <si>
    <t xml:space="preserve">Datos 30 días (TB)</t>
  </si>
  <si>
    <t xml:space="preserve">Reserva de capacidad</t>
  </si>
  <si>
    <t xml:space="preserve">Capacidad requerida (TB)</t>
  </si>
  <si>
    <t xml:space="preserve">Discos por NVR / capacidad (TB)</t>
  </si>
  <si>
    <t xml:space="preserve">RAID6 por NVR, 2 discos de paridad</t>
  </si>
  <si>
    <t xml:space="preserve">Capacidad RAID6 total (TB)</t>
  </si>
  <si>
    <t xml:space="preserve">Holgura (TB)</t>
  </si>
  <si>
    <t xml:space="preserve">Debe ser positiva</t>
  </si>
  <si>
    <t xml:space="preserve">Licencias HikCentral (canales)</t>
  </si>
  <si>
    <t xml:space="preserve">VET incluye 32; máximo 128</t>
  </si>
  <si>
    <t xml:space="preserve">PoE en SP3006 (W)</t>
  </si>
  <si>
    <t xml:space="preserve">PTZ 24 W en puerto bt + 2 balas ≈ 8 W c/u: &lt; 50 W</t>
  </si>
  <si>
    <t xml:space="preserve">Configuración obligatoria</t>
  </si>
  <si>
    <t xml:space="preserve">• Fuentes NDR-120-48 y NDR24048: ajustar salida a 53–54 V con el trimmer (rango 48–55 V). PoE at exige 50–57 V y bt 52–57 V en el switch.</t>
  </si>
  <si>
    <t xml:space="preserve">• Wi-Tek acepta 44–57 V CD; SP3012 con doble entrada: usar la 2a entrada solo con una segunda fuente.</t>
  </si>
  <si>
    <t xml:space="preserve">• PTZ DS-2DE5425IWG1-E (PoE+ 24 W máx.) en puerto 1 o 2 (bt) del SP3006. Sin inyector Hi-PoE.</t>
  </si>
  <si>
    <t xml:space="preserve">• PMI DS-PEAP-CV1(B) por PoE 802.3bt en puerto 1 o 2 del switch (hasta 40 W). En P09 el PMI usa un puerto bt y la PTZ (PoE+ 24 W) el otro.</t>
  </si>
  <si>
    <t xml:space="preserve">• Radios AirMetro: inyector pasivo 24 V propio. Nunca a puerto af/at.</t>
  </si>
  <si>
    <t xml:space="preserve">• Anillo Centro–S1–S2–S3–S4–Centro con RSTP en todos los switches. Raíz RSTP: core RG-NBS5200 (prioridad 4096).</t>
  </si>
  <si>
    <t xml:space="preserve">• Core RG-NBS5200-24GT4XS: SVI de VLAN 10, 20, 30, 40, 60, 70 y 80 como gateway .1; ACL A01–A10 del Rev05 en el core; ruta estática hacia C5 por VLAN 80.</t>
  </si>
  <si>
    <t xml:space="preserve">• Sin RG-EG710XS: el enlace a C5 debe ser privado (L2/MPLS del proveedor) o con equipo de terminación/VPN suministrado por C5.</t>
  </si>
  <si>
    <t xml:space="preserve">• Puertos SFP 2.5G de Wi-Tek con módulos 1G: fijar velocidad 1000 Mbps si no levantan.</t>
  </si>
  <si>
    <t xml:space="preserve">• VLAN: separar video, PMI, radios/gestión y C5. Gestión de switches sin acceso público.</t>
  </si>
  <si>
    <t xml:space="preserve">• Tierras: varilla 5/8" + AWG6 desnudo al gabinete; DPS LA302R en la entrada CA de cada gabinete; T-DPR-GE-POE en el extremo de cada radio.</t>
  </si>
  <si>
    <t xml:space="preserve">• Conduit ATUP pesado: pintar o proteger del sol los tramos expuestos.</t>
  </si>
  <si>
    <t xml:space="preserve">Pendientes de liberación y fichas técnicas consultadas</t>
  </si>
  <si>
    <t xml:space="preserve">Pendiente</t>
  </si>
  <si>
    <t xml:space="preserve">Acción</t>
  </si>
  <si>
    <t xml:space="preserve">Sin existencia hoy</t>
  </si>
  <si>
    <t xml:space="preserve">Joystick DS-1005KI, THW AWG10 verde, organizador LP-ORG-01, charola RSHLF, monitor DS-D5022F2, retención LP-AC812, tornillería FX01/FX02: confirmar fecha o equivalente</t>
  </si>
  <si>
    <t xml:space="preserve">Existencia baja</t>
  </si>
  <si>
    <t xml:space="preserve">Videowall VM55BU-2X2 (2 kits), carrete de fibra (1): apartar al aprobar</t>
  </si>
  <si>
    <t xml:space="preserve">Licencia de pánico en VET</t>
  </si>
  <si>
    <t xml:space="preserve">Confirmar con Hikvision que HC-P-VET/HW5B/32 activa HC-P-EMERGENCYALARM/1U</t>
  </si>
  <si>
    <t xml:space="preserve">Cable Cat6 PRO-CAT-6-EXT-LITE-DJ</t>
  </si>
  <si>
    <t xml:space="preserve">Confirmar conductor 100 % cobre en ficha antes de comprar</t>
  </si>
  <si>
    <t xml:space="preserve">Caja DS-1260ZJ</t>
  </si>
  <si>
    <t xml:space="preserve">Validar compatibilidad con DS-2CD1T47G3 y DS-2CD2T47G2P</t>
  </si>
  <si>
    <t xml:space="preserve">Lente fija 4 mm</t>
  </si>
  <si>
    <t xml:space="preserve">Revisar distancia de identificación en puntos de cobertura larga</t>
  </si>
  <si>
    <t xml:space="preserve">Postes existentes</t>
  </si>
  <si>
    <t xml:space="preserve">Permiso de uso y revisión estructural por poste (se eliminaron 56 postes propios)</t>
  </si>
  <si>
    <t xml:space="preserve">Herrería PMI</t>
  </si>
  <si>
    <t xml:space="preserve">Sin cotizar (pendiente en lista original)</t>
  </si>
  <si>
    <t xml:space="preserve">UPS de campo</t>
  </si>
  <si>
    <t xml:space="preserve">Solicitar curvas de 30 min a carga real (sin cambio de modelos)</t>
  </si>
  <si>
    <t xml:space="preserve">Enlace C5</t>
  </si>
  <si>
    <t xml:space="preserve">Confirmar con C5 tipo de enlace (privado o VPN) y quién suministra el equipo de terminación; si exige VPN desde el parque, reincorporar RG-EG710XS ($5,407.16)</t>
  </si>
  <si>
    <t xml:space="preserve">Instalación del minisplit</t>
  </si>
  <si>
    <t xml:space="preserve">Tubería de cobre, soportes y drenaje los suministra el instalador de clima (no incluidos)</t>
  </si>
  <si>
    <t xml:space="preserve">Ubicación de PMI</t>
  </si>
  <si>
    <t xml:space="preserve">15 PMI, uno por punto: P03, P05, P06, P08, P09, P13, P17, P21, P22, P27, P33, P38, P48, P53, P54 (numeración de cámaras 4, 7, 8, 10, 12, 18, 22, 28, 30, 37, 45, 52, 69, 77, 79). P53 y P54 en zona por confirmar</t>
  </si>
  <si>
    <t xml:space="preserve">Diámetro de postes</t>
  </si>
  <si>
    <t xml:space="preserve">Montajes de PMI DS-1275ZJ-HWB/600MM son para poste de 14 cm: verificar diámetros reales</t>
  </si>
  <si>
    <t xml:space="preserve">SFP 1G en core</t>
  </si>
  <si>
    <t xml:space="preserve">Confirmar que los puertos SFP+ del NBS5200 aceptan MINI-GBIC-LX 1G; si no, usar RG-NBS5200-24SFP/8GT4XS ($8,740.82)</t>
  </si>
  <si>
    <t xml:space="preserve">Ficha técnica</t>
  </si>
  <si>
    <t xml:space="preserve">Fuente</t>
  </si>
  <si>
    <t xml:space="preserve">Wi-Tek SP3006/3010/3012FM-L2: 44–57 V, ERPS/RSTP/MSTP, SFP 1G/2.5G, 6 kV</t>
  </si>
  <si>
    <t xml:space="preserve">https://nidux-stores.s3.amazonaws.com/10349/sp3006fm-l2-v2-datasheet-v3.0-20240926-compressed.pdf</t>
  </si>
  <si>
    <t xml:space="preserve">Mean Well NDR-120-48: ajuste 48–55 V</t>
  </si>
  <si>
    <t xml:space="preserve">https://www.pulsar.pl/EN_1775_NDR-120-48_ndr-48v,120w,2.5a-din-rail-power-supply-units</t>
  </si>
  <si>
    <t xml:space="preserve">PTZ DS-2DE5425IWG1-E: PoE+ / 36 V, 24 W máx., IP67</t>
  </si>
  <si>
    <t xml:space="preserve">https://rovision.ro/wp-content/uploads/2026/05/fisa_tehnica_DS-2DE5425IWG1-E_69f9e60042d3c.pdf</t>
  </si>
  <si>
    <t xml:space="preserve">PMI DS-PEAP-CV1(B): 12 V CD o PoE, ≤40 W, IP65</t>
  </si>
  <si>
    <t xml:space="preserve">https://assets.hikvision.com/prd/normal/all/doc/m000070411/DS-PEAP-CV1B_Datasheet_20260408.pdf</t>
  </si>
  <si>
    <t xml:space="preserve">NVR familia DS-9664NXI-S (ficha S16R): 640 Mbps en RAID, discos hasta 20 TB, RAID 0/1/5/6/10 con hot spare</t>
  </si>
  <si>
    <t xml:space="preserve">https://assets.hikvision.com/prd/normal/all/doc/m000164447/DS-9664NXI-S16R_Datasheet_20251011.pdf</t>
  </si>
  <si>
    <t xml:space="preserve">Core RG-NBS5200-24GT4XS: capa 3, ruta estática, ACL, STP/RSTP, 4 SFP+</t>
  </si>
  <si>
    <t xml:space="preserve">https://wisetech.co.th/wp-content/uploads/2022/10/ruijie-rg-nbs5100-5200-series-datasheet.pdf</t>
  </si>
  <si>
    <t xml:space="preserve">RG-NBS3200-24GT4XS: sin ruta estática (solo capa 2) — por eso se sustituye</t>
  </si>
  <si>
    <t xml:space="preserve">https://aacgroup.com.my/uploads/product_pdf/NBS31&amp;32 Series Switch Datasheet 20240618.pdf</t>
  </si>
  <si>
    <t xml:space="preserve">RG-EG710XS: router 10 puertos, IPsec 1.1 Gbps, sin STP</t>
  </si>
  <si>
    <t xml:space="preserve">https://connectec.uk/networking/network-devices/network-switches/ruijie-rg-eg710xs-10-port-high-performance-cloud-managed-router-for-700-clients</t>
  </si>
  <si>
    <t xml:space="preserve">HikCentral P VET HW5 32: 32 canales, hasta 128, torre SFF</t>
  </si>
  <si>
    <t xml:space="preserve">https://assets.hikvision.com/prd/normal/all/doc/m000170810/HikCentral-P-VET-HW5-32_Datasheet_20250331.pdf</t>
  </si>
  <si>
    <t xml:space="preserve">Delta LA302R: 125–250 VCA, 1F 3 hilos, montaje en panel</t>
  </si>
  <si>
    <t xml:space="preserve">https://www.rexelusa.com/p/104306/delta-lightning-arrestors/surge-arrestor-lightning-60-000a-125-250vac-/la302r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</si>
</sst>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;&quot;($&quot;#,##0.00\);\-"/>
    <numFmt numFmtId="166" formatCode="0.0%;\-0.0%;\-"/>
    <numFmt numFmtId="167" formatCode="0%"/>
    <numFmt numFmtId="168" formatCode="#,##0.0"/>
    <numFmt numFmtId="169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8EEF5"/>
        <bgColor rgb="FFE6F4EA"/>
      </patternFill>
    </fill>
    <fill>
      <patternFill patternType="solid">
        <fgColor rgb="FFFFFF00"/>
        <bgColor rgb="FFFFFF00"/>
      </patternFill>
    </fill>
    <fill>
      <patternFill patternType="solid">
        <fgColor rgb="FFFFF4D6"/>
        <bgColor rgb="FFE6F4EA"/>
      </patternFill>
    </fill>
    <fill>
      <patternFill patternType="solid">
        <fgColor rgb="FFE6F4EA"/>
        <bgColor rgb="FFE8EEF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E6F4EA"/>
      <rgbColor rgb="FF660066"/>
      <rgbColor rgb="FFFF8080"/>
      <rgbColor rgb="FF0563C1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5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syscom.mx/products/74492" TargetMode="External"/><Relationship Id="rId2" Type="http://schemas.openxmlformats.org/officeDocument/2006/relationships/hyperlink" Target="https://www.syscom.mx/products/208102" TargetMode="External"/><Relationship Id="rId3" Type="http://schemas.openxmlformats.org/officeDocument/2006/relationships/hyperlink" Target="https://www.syscom.mx/products/244402" TargetMode="External"/><Relationship Id="rId4" Type="http://schemas.openxmlformats.org/officeDocument/2006/relationships/hyperlink" Target="https://www.syscom.mx/products/176930" TargetMode="External"/><Relationship Id="rId5" Type="http://schemas.openxmlformats.org/officeDocument/2006/relationships/hyperlink" Target="https://www.syscom.mx/products/176876" TargetMode="External"/><Relationship Id="rId6" Type="http://schemas.openxmlformats.org/officeDocument/2006/relationships/hyperlink" Target="https://www.syscom.mx/products/176928" TargetMode="External"/><Relationship Id="rId7" Type="http://schemas.openxmlformats.org/officeDocument/2006/relationships/hyperlink" Target="https://www.syscom.mx/products/254045" TargetMode="External"/><Relationship Id="rId8" Type="http://schemas.openxmlformats.org/officeDocument/2006/relationships/hyperlink" Target="https://www.syscom.mx/products/252236" TargetMode="External"/><Relationship Id="rId9" Type="http://schemas.openxmlformats.org/officeDocument/2006/relationships/hyperlink" Target="https://www.syscom.mx/products/228770" TargetMode="External"/><Relationship Id="rId10" Type="http://schemas.openxmlformats.org/officeDocument/2006/relationships/hyperlink" Target="https://www.syscom.mx/products/195701" TargetMode="External"/><Relationship Id="rId11" Type="http://schemas.openxmlformats.org/officeDocument/2006/relationships/hyperlink" Target="https://www.syscom.mx/products/218678" TargetMode="External"/><Relationship Id="rId12" Type="http://schemas.openxmlformats.org/officeDocument/2006/relationships/hyperlink" Target="https://www.syscom.mx/products/81263" TargetMode="External"/><Relationship Id="rId13" Type="http://schemas.openxmlformats.org/officeDocument/2006/relationships/hyperlink" Target="https://www.syscom.mx/products/81269" TargetMode="External"/><Relationship Id="rId14" Type="http://schemas.openxmlformats.org/officeDocument/2006/relationships/hyperlink" Target="https://www.syscom.mx/products/85864" TargetMode="External"/><Relationship Id="rId15" Type="http://schemas.openxmlformats.org/officeDocument/2006/relationships/hyperlink" Target="https://www.syscom.mx/products/183569" TargetMode="External"/><Relationship Id="rId16" Type="http://schemas.openxmlformats.org/officeDocument/2006/relationships/hyperlink" Target="https://www.syscom.mx/products/217274" TargetMode="External"/><Relationship Id="rId17" Type="http://schemas.openxmlformats.org/officeDocument/2006/relationships/hyperlink" Target="https://www.syscom.mx/products/78561" TargetMode="External"/><Relationship Id="rId18" Type="http://schemas.openxmlformats.org/officeDocument/2006/relationships/hyperlink" Target="https://www.syscom.mx/products/212512" TargetMode="External"/><Relationship Id="rId19" Type="http://schemas.openxmlformats.org/officeDocument/2006/relationships/hyperlink" Target="https://www.syscom.mx/products/234360" TargetMode="External"/><Relationship Id="rId20" Type="http://schemas.openxmlformats.org/officeDocument/2006/relationships/hyperlink" Target="https://www.syscom.mx/products/75709" TargetMode="External"/><Relationship Id="rId21" Type="http://schemas.openxmlformats.org/officeDocument/2006/relationships/hyperlink" Target="https://www.syscom.mx/products/220002" TargetMode="External"/><Relationship Id="rId22" Type="http://schemas.openxmlformats.org/officeDocument/2006/relationships/hyperlink" Target="https://www.syscom.mx/products/229504" TargetMode="External"/><Relationship Id="rId23" Type="http://schemas.openxmlformats.org/officeDocument/2006/relationships/hyperlink" Target="https://www.syscom.mx/products/236942" TargetMode="External"/><Relationship Id="rId24" Type="http://schemas.openxmlformats.org/officeDocument/2006/relationships/hyperlink" Target="https://www.syscom.mx/products/252805" TargetMode="External"/><Relationship Id="rId25" Type="http://schemas.openxmlformats.org/officeDocument/2006/relationships/hyperlink" Target="https://www.syscom.mx/products/250085" TargetMode="External"/><Relationship Id="rId26" Type="http://schemas.openxmlformats.org/officeDocument/2006/relationships/hyperlink" Target="https://www.syscom.mx/products/202578" TargetMode="External"/><Relationship Id="rId27" Type="http://schemas.openxmlformats.org/officeDocument/2006/relationships/hyperlink" Target="https://www.syscom.mx/products/224865" TargetMode="External"/><Relationship Id="rId28" Type="http://schemas.openxmlformats.org/officeDocument/2006/relationships/hyperlink" Target="https://www.syscom.mx/products/224597" TargetMode="External"/><Relationship Id="rId29" Type="http://schemas.openxmlformats.org/officeDocument/2006/relationships/hyperlink" Target="https://www.syscom.mx/products/224590" TargetMode="External"/><Relationship Id="rId30" Type="http://schemas.openxmlformats.org/officeDocument/2006/relationships/hyperlink" Target="https://www.syscom.mx/products/213929" TargetMode="External"/><Relationship Id="rId31" Type="http://schemas.openxmlformats.org/officeDocument/2006/relationships/hyperlink" Target="https://www.syscom.mx/products/244404" TargetMode="External"/><Relationship Id="rId32" Type="http://schemas.openxmlformats.org/officeDocument/2006/relationships/hyperlink" Target="https://www.syscom.mx/products/191177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syscom.mx/products/243816" TargetMode="External"/><Relationship Id="rId2" Type="http://schemas.openxmlformats.org/officeDocument/2006/relationships/hyperlink" Target="https://www.syscom.mx/products/244988" TargetMode="External"/><Relationship Id="rId3" Type="http://schemas.openxmlformats.org/officeDocument/2006/relationships/hyperlink" Target="https://www.syscom.mx/products/245078" TargetMode="External"/><Relationship Id="rId4" Type="http://schemas.openxmlformats.org/officeDocument/2006/relationships/hyperlink" Target="https://www.syscom.mx/products/176136" TargetMode="External"/><Relationship Id="rId5" Type="http://schemas.openxmlformats.org/officeDocument/2006/relationships/hyperlink" Target="https://www.syscom.mx/products/168706" TargetMode="External"/><Relationship Id="rId6" Type="http://schemas.openxmlformats.org/officeDocument/2006/relationships/hyperlink" Target="https://www.syscom.mx/products/154657" TargetMode="External"/><Relationship Id="rId7" Type="http://schemas.openxmlformats.org/officeDocument/2006/relationships/hyperlink" Target="https://www.syscom.mx/products/154661" TargetMode="External"/><Relationship Id="rId8" Type="http://schemas.openxmlformats.org/officeDocument/2006/relationships/hyperlink" Target="https://www.syscom.mx/products/66735" TargetMode="External"/><Relationship Id="rId9" Type="http://schemas.openxmlformats.org/officeDocument/2006/relationships/hyperlink" Target="https://www.syscom.mx/products/242924" TargetMode="External"/><Relationship Id="rId10" Type="http://schemas.openxmlformats.org/officeDocument/2006/relationships/hyperlink" Target="https://www.syscom.mx/products/220043" TargetMode="External"/><Relationship Id="rId11" Type="http://schemas.openxmlformats.org/officeDocument/2006/relationships/hyperlink" Target="https://www.syscom.mx/products/167343" TargetMode="External"/><Relationship Id="rId12" Type="http://schemas.openxmlformats.org/officeDocument/2006/relationships/hyperlink" Target="https://www.syscom.mx/products/187635" TargetMode="External"/><Relationship Id="rId13" Type="http://schemas.openxmlformats.org/officeDocument/2006/relationships/hyperlink" Target="https://www.syscom.mx/products/187638" TargetMode="External"/><Relationship Id="rId14" Type="http://schemas.openxmlformats.org/officeDocument/2006/relationships/hyperlink" Target="https://www.syscom.mx/products/187636" TargetMode="External"/><Relationship Id="rId15" Type="http://schemas.openxmlformats.org/officeDocument/2006/relationships/hyperlink" Target="https://www.syscom.mx/products/77085" TargetMode="External"/><Relationship Id="rId16" Type="http://schemas.openxmlformats.org/officeDocument/2006/relationships/hyperlink" Target="https://www.syscom.mx/products/76027" TargetMode="External"/><Relationship Id="rId17" Type="http://schemas.openxmlformats.org/officeDocument/2006/relationships/hyperlink" Target="https://www.syscom.mx/products/187948" TargetMode="External"/><Relationship Id="rId18" Type="http://schemas.openxmlformats.org/officeDocument/2006/relationships/hyperlink" Target="https://www.syscom.mx/products/213904" TargetMode="External"/><Relationship Id="rId19" Type="http://schemas.openxmlformats.org/officeDocument/2006/relationships/hyperlink" Target="https://www.syscom.mx/products/212994" TargetMode="External"/><Relationship Id="rId20" Type="http://schemas.openxmlformats.org/officeDocument/2006/relationships/hyperlink" Target="https://www.syscom.mx/products/212953" TargetMode="External"/><Relationship Id="rId21" Type="http://schemas.openxmlformats.org/officeDocument/2006/relationships/hyperlink" Target="https://www.syscom.mx/products/225507" TargetMode="External"/><Relationship Id="rId22" Type="http://schemas.openxmlformats.org/officeDocument/2006/relationships/hyperlink" Target="https://www.syscom.mx/products/164883" TargetMode="External"/><Relationship Id="rId23" Type="http://schemas.openxmlformats.org/officeDocument/2006/relationships/hyperlink" Target="https://www.syscom.mx/products/164884" TargetMode="External"/><Relationship Id="rId24" Type="http://schemas.openxmlformats.org/officeDocument/2006/relationships/hyperlink" Target="https://www.syscom.mx/products/189087" TargetMode="External"/><Relationship Id="rId25" Type="http://schemas.openxmlformats.org/officeDocument/2006/relationships/hyperlink" Target="https://www.syscom.mx/products/161925" TargetMode="External"/><Relationship Id="rId26" Type="http://schemas.openxmlformats.org/officeDocument/2006/relationships/hyperlink" Target="https://www.syscom.mx/products/237350" TargetMode="External"/><Relationship Id="rId27" Type="http://schemas.openxmlformats.org/officeDocument/2006/relationships/hyperlink" Target="https://www.syscom.mx/products/161009" TargetMode="External"/><Relationship Id="rId28" Type="http://schemas.openxmlformats.org/officeDocument/2006/relationships/hyperlink" Target="https://www.syscom.mx/products/205996" TargetMode="External"/><Relationship Id="rId29" Type="http://schemas.openxmlformats.org/officeDocument/2006/relationships/hyperlink" Target="https://www.syscom.mx/products/218046" TargetMode="External"/><Relationship Id="rId30" Type="http://schemas.openxmlformats.org/officeDocument/2006/relationships/hyperlink" Target="https://www.syscom.mx/products/251257" TargetMode="External"/><Relationship Id="rId31" Type="http://schemas.openxmlformats.org/officeDocument/2006/relationships/hyperlink" Target="https://www.syscom.mx/products/248353" TargetMode="External"/><Relationship Id="rId32" Type="http://schemas.openxmlformats.org/officeDocument/2006/relationships/hyperlink" Target="https://www.syscom.mx/products/253593" TargetMode="External"/><Relationship Id="rId33" Type="http://schemas.openxmlformats.org/officeDocument/2006/relationships/hyperlink" Target="https://www.syscom.mx/products/214363" TargetMode="External"/><Relationship Id="rId34" Type="http://schemas.openxmlformats.org/officeDocument/2006/relationships/hyperlink" Target="https://www.syscom.mx/products/231170" TargetMode="External"/><Relationship Id="rId35" Type="http://schemas.openxmlformats.org/officeDocument/2006/relationships/hyperlink" Target="https://www.syscom.mx/products/210605" TargetMode="External"/><Relationship Id="rId36" Type="http://schemas.openxmlformats.org/officeDocument/2006/relationships/hyperlink" Target="https://www.syscom.mx/products/72896" TargetMode="External"/><Relationship Id="rId37" Type="http://schemas.openxmlformats.org/officeDocument/2006/relationships/hyperlink" Target="https://www.syscom.mx/products/210651" TargetMode="External"/><Relationship Id="rId38" Type="http://schemas.openxmlformats.org/officeDocument/2006/relationships/hyperlink" Target="https://www.syscom.mx/products/211189" TargetMode="External"/><Relationship Id="rId39" Type="http://schemas.openxmlformats.org/officeDocument/2006/relationships/hyperlink" Target="https://www.syscom.mx/products/163915" TargetMode="External"/><Relationship Id="rId40" Type="http://schemas.openxmlformats.org/officeDocument/2006/relationships/hyperlink" Target="https://www.syscom.mx/products/161118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syscom.mx/products/204047" TargetMode="External"/><Relationship Id="rId2" Type="http://schemas.openxmlformats.org/officeDocument/2006/relationships/hyperlink" Target="https://www.syscom.mx/products/195019" TargetMode="External"/><Relationship Id="rId3" Type="http://schemas.openxmlformats.org/officeDocument/2006/relationships/hyperlink" Target="https://www.syscom.mx/products/227662" TargetMode="External"/><Relationship Id="rId4" Type="http://schemas.openxmlformats.org/officeDocument/2006/relationships/hyperlink" Target="https://www.syscom.mx/products/183596" TargetMode="External"/><Relationship Id="rId5" Type="http://schemas.openxmlformats.org/officeDocument/2006/relationships/hyperlink" Target="https://www.syscom.mx/products/187506" TargetMode="External"/><Relationship Id="rId6" Type="http://schemas.openxmlformats.org/officeDocument/2006/relationships/hyperlink" Target="https://www.syscom.mx/products/163167" TargetMode="External"/><Relationship Id="rId7" Type="http://schemas.openxmlformats.org/officeDocument/2006/relationships/hyperlink" Target="https://www.syscom.mx/products/225148" TargetMode="External"/><Relationship Id="rId8" Type="http://schemas.openxmlformats.org/officeDocument/2006/relationships/hyperlink" Target="https://www.syscom.mx/products/191668" TargetMode="External"/><Relationship Id="rId9" Type="http://schemas.openxmlformats.org/officeDocument/2006/relationships/hyperlink" Target="https://www.syscom.mx/products/196654" TargetMode="External"/><Relationship Id="rId10" Type="http://schemas.openxmlformats.org/officeDocument/2006/relationships/hyperlink" Target="https://www.syscom.mx/products/198762" TargetMode="External"/><Relationship Id="rId11" Type="http://schemas.openxmlformats.org/officeDocument/2006/relationships/hyperlink" Target="https://www.syscom.mx/products/219561" TargetMode="External"/><Relationship Id="rId12" Type="http://schemas.openxmlformats.org/officeDocument/2006/relationships/hyperlink" Target="https://www.syscom.mx/products/90872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syscom.mx/products/224172" TargetMode="External"/><Relationship Id="rId2" Type="http://schemas.openxmlformats.org/officeDocument/2006/relationships/hyperlink" Target="https://www.syscom.mx/products/225294" TargetMode="External"/><Relationship Id="rId3" Type="http://schemas.openxmlformats.org/officeDocument/2006/relationships/hyperlink" Target="https://www.syscom.mx/products/224174" TargetMode="External"/><Relationship Id="rId4" Type="http://schemas.openxmlformats.org/officeDocument/2006/relationships/hyperlink" Target="https://www.syscom.mx/products/37290" TargetMode="External"/><Relationship Id="rId5" Type="http://schemas.openxmlformats.org/officeDocument/2006/relationships/hyperlink" Target="https://www.syscom.mx/products/176783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syscom.mx/products/249955" TargetMode="External"/><Relationship Id="rId2" Type="http://schemas.openxmlformats.org/officeDocument/2006/relationships/hyperlink" Target="https://www.syscom.mx/products/210633" TargetMode="External"/><Relationship Id="rId3" Type="http://schemas.openxmlformats.org/officeDocument/2006/relationships/hyperlink" Target="https://www.syscom.mx/products/245662" TargetMode="External"/><Relationship Id="rId4" Type="http://schemas.openxmlformats.org/officeDocument/2006/relationships/hyperlink" Target="https://www.syscom.mx/products/215013" TargetMode="External"/><Relationship Id="rId5" Type="http://schemas.openxmlformats.org/officeDocument/2006/relationships/hyperlink" Target="https://www.syscom.mx/products/72308" TargetMode="External"/><Relationship Id="rId6" Type="http://schemas.openxmlformats.org/officeDocument/2006/relationships/hyperlink" Target="https://www.syscom.mx/products/170377" TargetMode="External"/><Relationship Id="rId7" Type="http://schemas.openxmlformats.org/officeDocument/2006/relationships/hyperlink" Target="https://www.syscom.mx/products/158618" TargetMode="External"/><Relationship Id="rId8" Type="http://schemas.openxmlformats.org/officeDocument/2006/relationships/hyperlink" Target="https://www.syscom.mx/products/218973" TargetMode="External"/><Relationship Id="rId9" Type="http://schemas.openxmlformats.org/officeDocument/2006/relationships/hyperlink" Target="https://www.syscom.mx/products/225452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nidux-stores.s3.amazonaws.com/10349/sp3006fm-l2-v2-datasheet-v3.0-20240926-compressed.pdf" TargetMode="External"/><Relationship Id="rId2" Type="http://schemas.openxmlformats.org/officeDocument/2006/relationships/hyperlink" Target="https://www.pulsar.pl/EN_1775_NDR-120-48_ndr-48v,120w,2.5a-din-rail-power-supply-units" TargetMode="External"/><Relationship Id="rId3" Type="http://schemas.openxmlformats.org/officeDocument/2006/relationships/hyperlink" Target="https://rovision.ro/wp-content/uploads/2026/05/fisa_tehnica_DS-2DE5425IWG1-E_69f9e60042d3c.pdf" TargetMode="External"/><Relationship Id="rId4" Type="http://schemas.openxmlformats.org/officeDocument/2006/relationships/hyperlink" Target="https://assets.hikvision.com/prd/normal/all/doc/m000070411/DS-PEAP-CV1B_Datasheet_20260408.pdf" TargetMode="External"/><Relationship Id="rId5" Type="http://schemas.openxmlformats.org/officeDocument/2006/relationships/hyperlink" Target="https://assets.hikvision.com/prd/normal/all/doc/m000164447/DS-9664NXI-S16R_Datasheet_20251011.pdf" TargetMode="External"/><Relationship Id="rId6" Type="http://schemas.openxmlformats.org/officeDocument/2006/relationships/hyperlink" Target="https://wisetech.co.th/wp-content/uploads/2022/10/ruijie-rg-nbs5100-5200-series-datasheet.pdf" TargetMode="External"/><Relationship Id="rId7" Type="http://schemas.openxmlformats.org/officeDocument/2006/relationships/hyperlink" Target="https://aacgroup.com.my/uploads/product_pdf/NBS31&amp;32%20Series%20Switch%20Datasheet%2020240618.pdf" TargetMode="External"/><Relationship Id="rId8" Type="http://schemas.openxmlformats.org/officeDocument/2006/relationships/hyperlink" Target="https://connectec.uk/networking/network-devices/network-switches/ruijie-rg-eg710xs-10-port-high-performance-cloud-managed-router-for-700-clients" TargetMode="External"/><Relationship Id="rId9" Type="http://schemas.openxmlformats.org/officeDocument/2006/relationships/hyperlink" Target="https://assets.hikvision.com/prd/normal/all/doc/m000170810/HikCentral-P-VET-HW5-32_Datasheet_20250331.pdf" TargetMode="External"/><Relationship Id="rId10" Type="http://schemas.openxmlformats.org/officeDocument/2006/relationships/hyperlink" Target="https://www.rexelusa.com/p/104306/delta-lightning-arrestors/surge-arrestor-lightning-60-000a-125-250vac-/la302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2"/>
    <col collapsed="false" customWidth="true" hidden="false" outlineLevel="0" max="4" min="3" style="0" width="20"/>
    <col collapsed="false" customWidth="true" hidden="false" outlineLevel="0" max="5" min="5" style="0" width="18"/>
    <col collapsed="false" customWidth="true" hidden="false" outlineLevel="0" max="6" min="6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4" t="s">
        <v>9</v>
      </c>
      <c r="C5" s="5" t="n">
        <v>1076474.91</v>
      </c>
      <c r="D5" s="6" t="n">
        <f aca="false">'01 Centro de monitoreo'!I37</f>
        <v>1065399.87</v>
      </c>
      <c r="E5" s="7" t="n">
        <f aca="false">D5-C5</f>
        <v>-11075.04</v>
      </c>
      <c r="F5" s="8" t="n">
        <f aca="false">IF(C5=0,0,E5/C5)</f>
        <v>-0.0102882472198075</v>
      </c>
    </row>
    <row r="6" customFormat="false" ht="15" hidden="false" customHeight="false" outlineLevel="0" collapsed="false">
      <c r="A6" s="4" t="s">
        <v>10</v>
      </c>
      <c r="B6" s="4" t="s">
        <v>11</v>
      </c>
      <c r="C6" s="5" t="n">
        <v>941776.14</v>
      </c>
      <c r="D6" s="6" t="n">
        <f aca="false">'02 Gabinetes y electricidad'!I45</f>
        <v>859423.32</v>
      </c>
      <c r="E6" s="7" t="n">
        <f aca="false">D6-C6</f>
        <v>-82352.82</v>
      </c>
      <c r="F6" s="8" t="n">
        <f aca="false">IF(C6=0,0,E6/C6)</f>
        <v>-0.087444156315109</v>
      </c>
    </row>
    <row r="7" customFormat="false" ht="15" hidden="false" customHeight="false" outlineLevel="0" collapsed="false">
      <c r="A7" s="4" t="s">
        <v>12</v>
      </c>
      <c r="B7" s="4" t="s">
        <v>13</v>
      </c>
      <c r="C7" s="5" t="n">
        <v>128808.25</v>
      </c>
      <c r="D7" s="6" t="n">
        <f aca="false">'03 Fibra optica'!I17</f>
        <v>149295.52</v>
      </c>
      <c r="E7" s="7" t="n">
        <f aca="false">D7-C7</f>
        <v>20487.27</v>
      </c>
      <c r="F7" s="8" t="n">
        <f aca="false">IF(C7=0,0,E7/C7)</f>
        <v>0.159052467524402</v>
      </c>
    </row>
    <row r="8" customFormat="false" ht="15" hidden="false" customHeight="false" outlineLevel="0" collapsed="false">
      <c r="A8" s="4" t="s">
        <v>14</v>
      </c>
      <c r="B8" s="4" t="s">
        <v>15</v>
      </c>
      <c r="C8" s="5" t="n">
        <v>139449.67</v>
      </c>
      <c r="D8" s="6" t="n">
        <f aca="false">'04 Radios'!I10</f>
        <v>171242.88</v>
      </c>
      <c r="E8" s="7" t="n">
        <f aca="false">D8-C8</f>
        <v>31793.21</v>
      </c>
      <c r="F8" s="8" t="n">
        <f aca="false">IF(C8=0,0,E8/C8)</f>
        <v>0.227990571795544</v>
      </c>
    </row>
    <row r="9" customFormat="false" ht="15" hidden="false" customHeight="false" outlineLevel="0" collapsed="false">
      <c r="A9" s="4" t="s">
        <v>16</v>
      </c>
      <c r="B9" s="4" t="s">
        <v>17</v>
      </c>
      <c r="C9" s="5" t="n">
        <v>521019.05</v>
      </c>
      <c r="D9" s="6" t="n">
        <f aca="false">'05 Camaras y PMI'!I14</f>
        <v>486765.11</v>
      </c>
      <c r="E9" s="7" t="n">
        <f aca="false">D9-C9</f>
        <v>-34253.94</v>
      </c>
      <c r="F9" s="8" t="n">
        <f aca="false">IF(C9=0,0,E9/C9)</f>
        <v>-0.0657441220239452</v>
      </c>
    </row>
    <row r="10" customFormat="false" ht="15" hidden="false" customHeight="false" outlineLevel="0" collapsed="false">
      <c r="A10" s="9"/>
      <c r="B10" s="10" t="s">
        <v>18</v>
      </c>
      <c r="C10" s="11" t="n">
        <f aca="false">SUM(C5:C9)</f>
        <v>2807528.02</v>
      </c>
      <c r="D10" s="11" t="n">
        <f aca="false">SUM(D5:D9)</f>
        <v>2732126.7</v>
      </c>
      <c r="E10" s="11" t="n">
        <f aca="false">SUM(E5:E9)</f>
        <v>-75401.32</v>
      </c>
      <c r="F10" s="12" t="n">
        <f aca="false">E10/C10</f>
        <v>-0.0268568361429925</v>
      </c>
    </row>
    <row r="11" customFormat="false" ht="15" hidden="false" customHeight="false" outlineLevel="0" collapsed="false">
      <c r="B11" s="4" t="s">
        <v>19</v>
      </c>
      <c r="C11" s="7" t="n">
        <f aca="false">C10*(1-B12)</f>
        <v>2246022.416</v>
      </c>
      <c r="D11" s="7" t="n">
        <f aca="false">D10*(1-B12)</f>
        <v>2185701.36</v>
      </c>
    </row>
    <row r="12" customFormat="false" ht="15" hidden="false" customHeight="false" outlineLevel="0" collapsed="false">
      <c r="A12" s="4" t="s">
        <v>20</v>
      </c>
      <c r="B12" s="13" t="n">
        <v>0.2</v>
      </c>
    </row>
    <row r="13" customFormat="false" ht="15" hidden="false" customHeight="false" outlineLevel="0" collapsed="false">
      <c r="B13" s="4" t="s">
        <v>21</v>
      </c>
      <c r="C13" s="5" t="n">
        <v>700000</v>
      </c>
    </row>
    <row r="15" customFormat="false" ht="15" hidden="false" customHeight="false" outlineLevel="0" collapsed="false">
      <c r="A15" s="14" t="s">
        <v>22</v>
      </c>
    </row>
    <row r="16" customFormat="false" ht="15" hidden="false" customHeight="false" outlineLevel="0" collapsed="false">
      <c r="B16" s="4" t="s">
        <v>23</v>
      </c>
      <c r="D16" s="5" t="n">
        <v>28327.68</v>
      </c>
      <c r="E16" s="15" t="s">
        <v>24</v>
      </c>
    </row>
    <row r="17" customFormat="false" ht="15" hidden="false" customHeight="false" outlineLevel="0" collapsed="false">
      <c r="B17" s="4" t="s">
        <v>25</v>
      </c>
      <c r="D17" s="5" t="n">
        <v>53069.96</v>
      </c>
      <c r="E17" s="15" t="s">
        <v>26</v>
      </c>
    </row>
    <row r="18" customFormat="false" ht="15" hidden="false" customHeight="false" outlineLevel="0" collapsed="false">
      <c r="B18" s="4" t="s">
        <v>27</v>
      </c>
      <c r="D18" s="5" t="n">
        <v>17193.12</v>
      </c>
      <c r="E18" s="15" t="s">
        <v>28</v>
      </c>
    </row>
    <row r="19" customFormat="false" ht="15" hidden="false" customHeight="false" outlineLevel="0" collapsed="false">
      <c r="B19" s="4" t="s">
        <v>29</v>
      </c>
      <c r="D19" s="5" t="n">
        <v>8664.38</v>
      </c>
      <c r="E19" s="15" t="s">
        <v>28</v>
      </c>
    </row>
    <row r="21" customFormat="false" ht="15" hidden="false" customHeight="false" outlineLevel="0" collapsed="false">
      <c r="A21" s="14" t="s">
        <v>30</v>
      </c>
    </row>
    <row r="22" customFormat="false" ht="15" hidden="false" customHeight="false" outlineLevel="0" collapsed="false">
      <c r="A22" s="16"/>
      <c r="B22" s="16" t="s">
        <v>31</v>
      </c>
      <c r="C22" s="16" t="s">
        <v>32</v>
      </c>
      <c r="D22" s="16" t="s">
        <v>33</v>
      </c>
      <c r="E22" s="16" t="s">
        <v>6</v>
      </c>
    </row>
    <row r="23" customFormat="false" ht="15" hidden="false" customHeight="false" outlineLevel="0" collapsed="false">
      <c r="B23" s="4" t="s">
        <v>34</v>
      </c>
      <c r="C23" s="5" t="n">
        <v>40031.73</v>
      </c>
      <c r="D23" s="5" t="n">
        <v>69692.34</v>
      </c>
      <c r="E23" s="7" t="n">
        <f aca="false">D23-C23</f>
        <v>29660.61</v>
      </c>
    </row>
    <row r="24" customFormat="false" ht="15" hidden="false" customHeight="false" outlineLevel="0" collapsed="false">
      <c r="B24" s="4" t="s">
        <v>35</v>
      </c>
      <c r="C24" s="5" t="n">
        <v>163175.61</v>
      </c>
      <c r="D24" s="5" t="n">
        <v>284076.92</v>
      </c>
      <c r="E24" s="7" t="n">
        <f aca="false">D24-C24</f>
        <v>120901.31</v>
      </c>
    </row>
    <row r="25" customFormat="false" ht="15" hidden="false" customHeight="false" outlineLevel="0" collapsed="false">
      <c r="B25" s="4" t="s">
        <v>36</v>
      </c>
      <c r="C25" s="5" t="n">
        <v>18739.9</v>
      </c>
      <c r="D25" s="5" t="n">
        <v>28698.1</v>
      </c>
      <c r="E25" s="7" t="n">
        <f aca="false">D25-C25</f>
        <v>9958.2</v>
      </c>
    </row>
    <row r="26" customFormat="false" ht="15" hidden="false" customHeight="false" outlineLevel="0" collapsed="false">
      <c r="B26" s="4" t="s">
        <v>37</v>
      </c>
      <c r="C26" s="5" t="n">
        <v>110976.01</v>
      </c>
      <c r="D26" s="5" t="n">
        <v>128800.79</v>
      </c>
      <c r="E26" s="7" t="n">
        <f aca="false">D26-C26</f>
        <v>17824.78</v>
      </c>
    </row>
    <row r="27" customFormat="false" ht="15" hidden="false" customHeight="false" outlineLevel="0" collapsed="false">
      <c r="B27" s="4" t="s">
        <v>38</v>
      </c>
      <c r="C27" s="5" t="n">
        <v>23908.62</v>
      </c>
      <c r="D27" s="5" t="n">
        <v>24205.22</v>
      </c>
      <c r="E27" s="7" t="n">
        <f aca="false">D27-C27</f>
        <v>296.600000000002</v>
      </c>
    </row>
    <row r="28" customFormat="false" ht="15" hidden="false" customHeight="false" outlineLevel="0" collapsed="false">
      <c r="B28" s="4" t="s">
        <v>39</v>
      </c>
      <c r="C28" s="5" t="n">
        <v>32528.84</v>
      </c>
      <c r="D28" s="5" t="n">
        <v>37753.58</v>
      </c>
      <c r="E28" s="7" t="n">
        <f aca="false">D28-C28</f>
        <v>5224.74</v>
      </c>
    </row>
    <row r="29" customFormat="false" ht="15" hidden="false" customHeight="false" outlineLevel="0" collapsed="false">
      <c r="B29" s="4" t="s">
        <v>40</v>
      </c>
      <c r="C29" s="5" t="n">
        <v>89587.73</v>
      </c>
      <c r="D29" s="5" t="n">
        <v>106840.9</v>
      </c>
      <c r="E29" s="7" t="n">
        <f aca="false">D29-C29</f>
        <v>17253.17</v>
      </c>
    </row>
    <row r="30" customFormat="false" ht="15" hidden="false" customHeight="false" outlineLevel="0" collapsed="false">
      <c r="B30" s="15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11" min="9" style="0" width="16"/>
    <col collapsed="false" customWidth="true" hidden="false" outlineLevel="0" max="12" min="12" style="0" width="13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17" t="s">
        <v>44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 t="s">
        <v>55</v>
      </c>
      <c r="M4" s="17" t="s">
        <v>56</v>
      </c>
    </row>
    <row r="5" customFormat="false" ht="15" hidden="false" customHeight="false" outlineLevel="0" collapsed="false">
      <c r="A5" s="18" t="s">
        <v>57</v>
      </c>
      <c r="B5" s="18" t="s">
        <v>58</v>
      </c>
      <c r="C5" s="19" t="s">
        <v>59</v>
      </c>
      <c r="D5" s="20" t="n">
        <v>1</v>
      </c>
      <c r="E5" s="20" t="n">
        <v>0</v>
      </c>
      <c r="F5" s="18" t="n">
        <f aca="false">D5+E5</f>
        <v>1</v>
      </c>
      <c r="G5" s="18" t="s">
        <v>60</v>
      </c>
      <c r="H5" s="21" t="n">
        <v>3610.97</v>
      </c>
      <c r="I5" s="22" t="n">
        <f aca="false">F5*H5</f>
        <v>3610.97</v>
      </c>
      <c r="J5" s="18" t="s">
        <v>61</v>
      </c>
      <c r="K5" s="18" t="s">
        <v>62</v>
      </c>
      <c r="L5" s="23" t="s">
        <v>63</v>
      </c>
      <c r="M5" s="19"/>
    </row>
    <row r="6" customFormat="false" ht="15" hidden="false" customHeight="false" outlineLevel="0" collapsed="false">
      <c r="A6" s="18" t="s">
        <v>64</v>
      </c>
      <c r="B6" s="18" t="s">
        <v>65</v>
      </c>
      <c r="C6" s="19" t="s">
        <v>66</v>
      </c>
      <c r="D6" s="20" t="n">
        <v>1</v>
      </c>
      <c r="E6" s="20" t="n">
        <v>0</v>
      </c>
      <c r="F6" s="18" t="n">
        <f aca="false">D6+E6</f>
        <v>1</v>
      </c>
      <c r="G6" s="18" t="s">
        <v>60</v>
      </c>
      <c r="H6" s="21" t="n">
        <v>460.45</v>
      </c>
      <c r="I6" s="22" t="n">
        <f aca="false">F6*H6</f>
        <v>460.45</v>
      </c>
      <c r="J6" s="18" t="s">
        <v>67</v>
      </c>
      <c r="K6" s="18" t="s">
        <v>62</v>
      </c>
      <c r="L6" s="23" t="s">
        <v>63</v>
      </c>
      <c r="M6" s="19"/>
    </row>
    <row r="7" customFormat="false" ht="15" hidden="false" customHeight="false" outlineLevel="0" collapsed="false">
      <c r="A7" s="18" t="s">
        <v>68</v>
      </c>
      <c r="B7" s="18" t="s">
        <v>69</v>
      </c>
      <c r="C7" s="19" t="s">
        <v>70</v>
      </c>
      <c r="D7" s="20" t="n">
        <v>1</v>
      </c>
      <c r="E7" s="20" t="n">
        <v>0</v>
      </c>
      <c r="F7" s="18" t="n">
        <f aca="false">D7+E7</f>
        <v>1</v>
      </c>
      <c r="G7" s="18" t="s">
        <v>60</v>
      </c>
      <c r="H7" s="21" t="n">
        <v>142.42</v>
      </c>
      <c r="I7" s="22" t="n">
        <f aca="false">F7*H7</f>
        <v>142.42</v>
      </c>
      <c r="J7" s="18" t="s">
        <v>71</v>
      </c>
      <c r="K7" s="18" t="s">
        <v>62</v>
      </c>
      <c r="L7" s="23" t="s">
        <v>63</v>
      </c>
      <c r="M7" s="19"/>
    </row>
    <row r="8" customFormat="false" ht="15" hidden="false" customHeight="false" outlineLevel="0" collapsed="false">
      <c r="A8" s="18" t="s">
        <v>72</v>
      </c>
      <c r="B8" s="18" t="s">
        <v>73</v>
      </c>
      <c r="C8" s="19" t="s">
        <v>74</v>
      </c>
      <c r="D8" s="20" t="n">
        <v>1</v>
      </c>
      <c r="E8" s="20" t="n">
        <v>0</v>
      </c>
      <c r="F8" s="18" t="n">
        <f aca="false">D8+E8</f>
        <v>1</v>
      </c>
      <c r="G8" s="18" t="s">
        <v>75</v>
      </c>
      <c r="H8" s="21" t="n">
        <v>2776.35</v>
      </c>
      <c r="I8" s="22" t="n">
        <f aca="false">F8*H8</f>
        <v>2776.35</v>
      </c>
      <c r="J8" s="18" t="s">
        <v>76</v>
      </c>
      <c r="K8" s="18" t="s">
        <v>62</v>
      </c>
      <c r="L8" s="23" t="s">
        <v>63</v>
      </c>
      <c r="M8" s="19"/>
    </row>
    <row r="9" customFormat="false" ht="15" hidden="false" customHeight="false" outlineLevel="0" collapsed="false">
      <c r="A9" s="18" t="s">
        <v>77</v>
      </c>
      <c r="B9" s="18" t="s">
        <v>78</v>
      </c>
      <c r="C9" s="19" t="s">
        <v>79</v>
      </c>
      <c r="D9" s="20" t="n">
        <v>1</v>
      </c>
      <c r="E9" s="20" t="n">
        <v>0</v>
      </c>
      <c r="F9" s="18" t="n">
        <f aca="false">D9+E9</f>
        <v>1</v>
      </c>
      <c r="G9" s="18" t="s">
        <v>75</v>
      </c>
      <c r="H9" s="21" t="n">
        <v>2831.87</v>
      </c>
      <c r="I9" s="22" t="n">
        <f aca="false">F9*H9</f>
        <v>2831.87</v>
      </c>
      <c r="J9" s="18" t="s">
        <v>80</v>
      </c>
      <c r="K9" s="18" t="s">
        <v>62</v>
      </c>
      <c r="L9" s="23" t="s">
        <v>63</v>
      </c>
      <c r="M9" s="19"/>
    </row>
    <row r="10" customFormat="false" ht="15" hidden="false" customHeight="false" outlineLevel="0" collapsed="false">
      <c r="A10" s="24" t="s">
        <v>81</v>
      </c>
      <c r="B10" s="24" t="s">
        <v>82</v>
      </c>
      <c r="C10" s="25" t="s">
        <v>83</v>
      </c>
      <c r="D10" s="26" t="n">
        <v>1</v>
      </c>
      <c r="E10" s="26" t="n">
        <v>0</v>
      </c>
      <c r="F10" s="24" t="n">
        <f aca="false">D10+E10</f>
        <v>1</v>
      </c>
      <c r="G10" s="24" t="s">
        <v>75</v>
      </c>
      <c r="H10" s="27" t="n">
        <v>4549.26</v>
      </c>
      <c r="I10" s="28" t="n">
        <f aca="false">F10*H10</f>
        <v>4549.26</v>
      </c>
      <c r="J10" s="24" t="s">
        <v>84</v>
      </c>
      <c r="K10" s="24" t="s">
        <v>62</v>
      </c>
      <c r="L10" s="29" t="s">
        <v>63</v>
      </c>
      <c r="M10" s="25" t="s">
        <v>85</v>
      </c>
    </row>
    <row r="11" customFormat="false" ht="15" hidden="false" customHeight="false" outlineLevel="0" collapsed="false">
      <c r="A11" s="18" t="s">
        <v>86</v>
      </c>
      <c r="B11" s="18" t="s">
        <v>87</v>
      </c>
      <c r="C11" s="19" t="s">
        <v>88</v>
      </c>
      <c r="D11" s="20" t="n">
        <v>1</v>
      </c>
      <c r="E11" s="20" t="n">
        <v>0</v>
      </c>
      <c r="F11" s="18" t="n">
        <f aca="false">D11+E11</f>
        <v>1</v>
      </c>
      <c r="G11" s="18" t="s">
        <v>60</v>
      </c>
      <c r="H11" s="21" t="n">
        <v>1703.14</v>
      </c>
      <c r="I11" s="22" t="n">
        <f aca="false">F11*H11</f>
        <v>1703.14</v>
      </c>
      <c r="J11" s="18" t="s">
        <v>89</v>
      </c>
      <c r="K11" s="18" t="s">
        <v>62</v>
      </c>
      <c r="L11" s="23" t="s">
        <v>63</v>
      </c>
      <c r="M11" s="19"/>
    </row>
    <row r="12" customFormat="false" ht="15" hidden="false" customHeight="false" outlineLevel="0" collapsed="false">
      <c r="A12" s="18" t="s">
        <v>90</v>
      </c>
      <c r="B12" s="18" t="s">
        <v>91</v>
      </c>
      <c r="C12" s="19" t="s">
        <v>92</v>
      </c>
      <c r="D12" s="20" t="n">
        <v>1</v>
      </c>
      <c r="E12" s="20" t="n">
        <v>0</v>
      </c>
      <c r="F12" s="18" t="n">
        <f aca="false">D12+E12</f>
        <v>1</v>
      </c>
      <c r="G12" s="18" t="s">
        <v>93</v>
      </c>
      <c r="H12" s="21" t="n">
        <v>128800.79</v>
      </c>
      <c r="I12" s="22" t="n">
        <f aca="false">F12*H12</f>
        <v>128800.79</v>
      </c>
      <c r="J12" s="18" t="s">
        <v>94</v>
      </c>
      <c r="K12" s="18" t="s">
        <v>62</v>
      </c>
      <c r="L12" s="23" t="s">
        <v>63</v>
      </c>
      <c r="M12" s="19" t="s">
        <v>95</v>
      </c>
    </row>
    <row r="13" customFormat="false" ht="15" hidden="false" customHeight="false" outlineLevel="0" collapsed="false">
      <c r="A13" s="24" t="s">
        <v>96</v>
      </c>
      <c r="B13" s="24" t="s">
        <v>97</v>
      </c>
      <c r="C13" s="25" t="s">
        <v>98</v>
      </c>
      <c r="D13" s="26" t="n">
        <v>1</v>
      </c>
      <c r="E13" s="26" t="n">
        <v>0</v>
      </c>
      <c r="F13" s="24" t="n">
        <f aca="false">D13+E13</f>
        <v>1</v>
      </c>
      <c r="G13" s="24" t="s">
        <v>60</v>
      </c>
      <c r="H13" s="27" t="n">
        <v>33020.5</v>
      </c>
      <c r="I13" s="28" t="n">
        <f aca="false">F13*H13</f>
        <v>33020.5</v>
      </c>
      <c r="J13" s="24" t="s">
        <v>99</v>
      </c>
      <c r="K13" s="24" t="s">
        <v>62</v>
      </c>
      <c r="L13" s="29" t="s">
        <v>63</v>
      </c>
      <c r="M13" s="25" t="s">
        <v>100</v>
      </c>
    </row>
    <row r="14" customFormat="false" ht="15" hidden="false" customHeight="false" outlineLevel="0" collapsed="false">
      <c r="A14" s="18" t="s">
        <v>101</v>
      </c>
      <c r="B14" s="18" t="s">
        <v>102</v>
      </c>
      <c r="C14" s="19" t="s">
        <v>103</v>
      </c>
      <c r="D14" s="20" t="n">
        <v>1</v>
      </c>
      <c r="E14" s="20" t="n">
        <v>0</v>
      </c>
      <c r="F14" s="18" t="n">
        <f aca="false">D14+E14</f>
        <v>1</v>
      </c>
      <c r="G14" s="18" t="s">
        <v>60</v>
      </c>
      <c r="H14" s="21" t="n">
        <v>28698.1</v>
      </c>
      <c r="I14" s="22" t="n">
        <f aca="false">F14*H14</f>
        <v>28698.1</v>
      </c>
      <c r="J14" s="18" t="s">
        <v>104</v>
      </c>
      <c r="K14" s="18" t="s">
        <v>62</v>
      </c>
      <c r="L14" s="23" t="s">
        <v>63</v>
      </c>
      <c r="M14" s="19" t="s">
        <v>105</v>
      </c>
    </row>
    <row r="15" customFormat="false" ht="23.85" hidden="false" customHeight="false" outlineLevel="0" collapsed="false">
      <c r="A15" s="24" t="s">
        <v>106</v>
      </c>
      <c r="B15" s="24" t="s">
        <v>107</v>
      </c>
      <c r="C15" s="25" t="s">
        <v>108</v>
      </c>
      <c r="D15" s="26" t="n">
        <v>1</v>
      </c>
      <c r="E15" s="26" t="n">
        <v>0</v>
      </c>
      <c r="F15" s="24" t="n">
        <f aca="false">D15+E15</f>
        <v>1</v>
      </c>
      <c r="G15" s="24" t="s">
        <v>60</v>
      </c>
      <c r="H15" s="27" t="n">
        <v>5350.97</v>
      </c>
      <c r="I15" s="28" t="n">
        <f aca="false">F15*H15</f>
        <v>5350.97</v>
      </c>
      <c r="J15" s="24" t="s">
        <v>109</v>
      </c>
      <c r="K15" s="24" t="s">
        <v>62</v>
      </c>
      <c r="L15" s="29" t="s">
        <v>63</v>
      </c>
      <c r="M15" s="25" t="s">
        <v>110</v>
      </c>
    </row>
    <row r="16" customFormat="false" ht="15" hidden="false" customHeight="false" outlineLevel="0" collapsed="false">
      <c r="A16" s="18" t="s">
        <v>111</v>
      </c>
      <c r="B16" s="18" t="s">
        <v>112</v>
      </c>
      <c r="C16" s="19" t="s">
        <v>113</v>
      </c>
      <c r="D16" s="20" t="n">
        <v>1</v>
      </c>
      <c r="E16" s="20" t="n">
        <v>0</v>
      </c>
      <c r="F16" s="18" t="n">
        <f aca="false">D16+E16</f>
        <v>1</v>
      </c>
      <c r="G16" s="18" t="s">
        <v>60</v>
      </c>
      <c r="H16" s="21" t="n">
        <v>37753.58</v>
      </c>
      <c r="I16" s="22" t="n">
        <f aca="false">F16*H16</f>
        <v>37753.58</v>
      </c>
      <c r="J16" s="18" t="s">
        <v>114</v>
      </c>
      <c r="K16" s="18" t="s">
        <v>62</v>
      </c>
      <c r="L16" s="23" t="s">
        <v>63</v>
      </c>
      <c r="M16" s="19"/>
    </row>
    <row r="17" customFormat="false" ht="15" hidden="false" customHeight="false" outlineLevel="0" collapsed="false">
      <c r="A17" s="24" t="s">
        <v>115</v>
      </c>
      <c r="B17" s="24" t="s">
        <v>116</v>
      </c>
      <c r="C17" s="25" t="s">
        <v>117</v>
      </c>
      <c r="D17" s="26" t="n">
        <v>1</v>
      </c>
      <c r="E17" s="26" t="n">
        <v>0</v>
      </c>
      <c r="F17" s="24" t="n">
        <f aca="false">D17+E17</f>
        <v>1</v>
      </c>
      <c r="G17" s="24" t="s">
        <v>60</v>
      </c>
      <c r="H17" s="27" t="n">
        <v>23310.33</v>
      </c>
      <c r="I17" s="28" t="n">
        <f aca="false">F17*H17</f>
        <v>23310.33</v>
      </c>
      <c r="J17" s="24" t="s">
        <v>118</v>
      </c>
      <c r="K17" s="24" t="s">
        <v>62</v>
      </c>
      <c r="L17" s="29" t="s">
        <v>63</v>
      </c>
      <c r="M17" s="25" t="s">
        <v>119</v>
      </c>
    </row>
    <row r="18" customFormat="false" ht="15" hidden="false" customHeight="false" outlineLevel="0" collapsed="false">
      <c r="A18" s="18" t="s">
        <v>120</v>
      </c>
      <c r="B18" s="18" t="s">
        <v>121</v>
      </c>
      <c r="C18" s="19" t="s">
        <v>122</v>
      </c>
      <c r="D18" s="20" t="n">
        <v>1</v>
      </c>
      <c r="E18" s="20" t="n">
        <v>0</v>
      </c>
      <c r="F18" s="18" t="n">
        <f aca="false">D18+E18</f>
        <v>1</v>
      </c>
      <c r="G18" s="18" t="s">
        <v>60</v>
      </c>
      <c r="H18" s="21" t="n">
        <v>4336.03</v>
      </c>
      <c r="I18" s="22" t="n">
        <f aca="false">F18*H18</f>
        <v>4336.03</v>
      </c>
      <c r="J18" s="18" t="s">
        <v>123</v>
      </c>
      <c r="K18" s="18" t="s">
        <v>62</v>
      </c>
      <c r="L18" s="23" t="s">
        <v>63</v>
      </c>
      <c r="M18" s="19"/>
    </row>
    <row r="19" customFormat="false" ht="15" hidden="false" customHeight="false" outlineLevel="0" collapsed="false">
      <c r="A19" s="18" t="s">
        <v>124</v>
      </c>
      <c r="B19" s="18" t="s">
        <v>125</v>
      </c>
      <c r="C19" s="19" t="s">
        <v>126</v>
      </c>
      <c r="D19" s="20" t="n">
        <v>2</v>
      </c>
      <c r="E19" s="20" t="n">
        <v>0</v>
      </c>
      <c r="F19" s="18" t="n">
        <f aca="false">D19+E19</f>
        <v>2</v>
      </c>
      <c r="G19" s="18" t="s">
        <v>60</v>
      </c>
      <c r="H19" s="21" t="n">
        <v>1447.03</v>
      </c>
      <c r="I19" s="22" t="n">
        <f aca="false">F19*H19</f>
        <v>2894.06</v>
      </c>
      <c r="J19" s="18" t="s">
        <v>127</v>
      </c>
      <c r="K19" s="18" t="s">
        <v>62</v>
      </c>
      <c r="L19" s="23" t="s">
        <v>63</v>
      </c>
      <c r="M19" s="19"/>
    </row>
    <row r="20" customFormat="false" ht="15" hidden="false" customHeight="false" outlineLevel="0" collapsed="false">
      <c r="A20" s="24" t="s">
        <v>128</v>
      </c>
      <c r="B20" s="24" t="s">
        <v>129</v>
      </c>
      <c r="C20" s="25" t="s">
        <v>130</v>
      </c>
      <c r="D20" s="26" t="n">
        <v>2</v>
      </c>
      <c r="E20" s="26" t="n">
        <v>0</v>
      </c>
      <c r="F20" s="24" t="n">
        <f aca="false">D20+E20</f>
        <v>2</v>
      </c>
      <c r="G20" s="24" t="s">
        <v>60</v>
      </c>
      <c r="H20" s="27" t="n">
        <v>198.68</v>
      </c>
      <c r="I20" s="28" t="n">
        <f aca="false">F20*H20</f>
        <v>397.36</v>
      </c>
      <c r="J20" s="24" t="s">
        <v>131</v>
      </c>
      <c r="K20" s="24" t="s">
        <v>62</v>
      </c>
      <c r="L20" s="29" t="s">
        <v>63</v>
      </c>
      <c r="M20" s="25" t="s">
        <v>132</v>
      </c>
    </row>
    <row r="21" customFormat="false" ht="15" hidden="false" customHeight="false" outlineLevel="0" collapsed="false">
      <c r="A21" s="18" t="s">
        <v>133</v>
      </c>
      <c r="B21" s="18" t="s">
        <v>134</v>
      </c>
      <c r="C21" s="19" t="s">
        <v>135</v>
      </c>
      <c r="D21" s="20" t="n">
        <v>2</v>
      </c>
      <c r="E21" s="20" t="n">
        <v>0</v>
      </c>
      <c r="F21" s="18" t="n">
        <f aca="false">D21+E21</f>
        <v>2</v>
      </c>
      <c r="G21" s="18" t="s">
        <v>60</v>
      </c>
      <c r="H21" s="21" t="n">
        <v>915.41</v>
      </c>
      <c r="I21" s="22" t="n">
        <f aca="false">F21*H21</f>
        <v>1830.82</v>
      </c>
      <c r="J21" s="18" t="s">
        <v>131</v>
      </c>
      <c r="K21" s="18" t="s">
        <v>62</v>
      </c>
      <c r="L21" s="23" t="s">
        <v>63</v>
      </c>
      <c r="M21" s="19"/>
    </row>
    <row r="22" customFormat="false" ht="15" hidden="false" customHeight="false" outlineLevel="0" collapsed="false">
      <c r="A22" s="18" t="s">
        <v>136</v>
      </c>
      <c r="B22" s="18" t="s">
        <v>137</v>
      </c>
      <c r="C22" s="19" t="s">
        <v>138</v>
      </c>
      <c r="D22" s="20" t="n">
        <v>3</v>
      </c>
      <c r="E22" s="20" t="n">
        <v>0</v>
      </c>
      <c r="F22" s="18" t="n">
        <f aca="false">D22+E22</f>
        <v>3</v>
      </c>
      <c r="G22" s="18" t="s">
        <v>139</v>
      </c>
      <c r="H22" s="21" t="n">
        <v>303.02</v>
      </c>
      <c r="I22" s="22" t="n">
        <f aca="false">F22*H22</f>
        <v>909.06</v>
      </c>
      <c r="J22" s="18" t="s">
        <v>131</v>
      </c>
      <c r="K22" s="18" t="s">
        <v>62</v>
      </c>
      <c r="L22" s="23" t="s">
        <v>63</v>
      </c>
      <c r="M22" s="19"/>
    </row>
    <row r="23" customFormat="false" ht="15" hidden="false" customHeight="false" outlineLevel="0" collapsed="false">
      <c r="A23" s="24" t="s">
        <v>140</v>
      </c>
      <c r="B23" s="24" t="s">
        <v>141</v>
      </c>
      <c r="C23" s="25" t="s">
        <v>142</v>
      </c>
      <c r="D23" s="26" t="n">
        <v>14</v>
      </c>
      <c r="E23" s="26" t="n">
        <v>2</v>
      </c>
      <c r="F23" s="24" t="n">
        <f aca="false">D23+E23</f>
        <v>16</v>
      </c>
      <c r="G23" s="24" t="s">
        <v>60</v>
      </c>
      <c r="H23" s="27" t="n">
        <v>62.73</v>
      </c>
      <c r="I23" s="28" t="n">
        <f aca="false">F23*H23</f>
        <v>1003.68</v>
      </c>
      <c r="J23" s="24" t="s">
        <v>131</v>
      </c>
      <c r="K23" s="24" t="s">
        <v>62</v>
      </c>
      <c r="L23" s="29" t="s">
        <v>63</v>
      </c>
      <c r="M23" s="25" t="s">
        <v>143</v>
      </c>
    </row>
    <row r="24" customFormat="false" ht="15" hidden="false" customHeight="false" outlineLevel="0" collapsed="false">
      <c r="A24" s="24" t="s">
        <v>144</v>
      </c>
      <c r="B24" s="24" t="s">
        <v>145</v>
      </c>
      <c r="C24" s="25" t="s">
        <v>146</v>
      </c>
      <c r="D24" s="26" t="n">
        <v>2</v>
      </c>
      <c r="E24" s="26" t="n">
        <v>0</v>
      </c>
      <c r="F24" s="24" t="n">
        <f aca="false">D24+E24</f>
        <v>2</v>
      </c>
      <c r="G24" s="24" t="s">
        <v>60</v>
      </c>
      <c r="H24" s="27" t="n">
        <v>979.61</v>
      </c>
      <c r="I24" s="28" t="n">
        <f aca="false">F24*H24</f>
        <v>1959.22</v>
      </c>
      <c r="J24" s="24" t="s">
        <v>131</v>
      </c>
      <c r="K24" s="24" t="s">
        <v>62</v>
      </c>
      <c r="L24" s="29" t="s">
        <v>63</v>
      </c>
      <c r="M24" s="25" t="s">
        <v>147</v>
      </c>
    </row>
    <row r="25" customFormat="false" ht="15" hidden="false" customHeight="false" outlineLevel="0" collapsed="false">
      <c r="A25" s="18" t="s">
        <v>148</v>
      </c>
      <c r="B25" s="18" t="s">
        <v>149</v>
      </c>
      <c r="C25" s="19" t="s">
        <v>150</v>
      </c>
      <c r="D25" s="20" t="n">
        <v>1</v>
      </c>
      <c r="E25" s="20" t="n">
        <v>0</v>
      </c>
      <c r="F25" s="18" t="n">
        <f aca="false">D25+E25</f>
        <v>1</v>
      </c>
      <c r="G25" s="18" t="s">
        <v>60</v>
      </c>
      <c r="H25" s="21" t="n">
        <v>31081.3</v>
      </c>
      <c r="I25" s="22" t="n">
        <f aca="false">F25*H25</f>
        <v>31081.3</v>
      </c>
      <c r="J25" s="18" t="s">
        <v>151</v>
      </c>
      <c r="K25" s="18" t="s">
        <v>62</v>
      </c>
      <c r="L25" s="23" t="s">
        <v>63</v>
      </c>
      <c r="M25" s="19" t="s">
        <v>152</v>
      </c>
    </row>
    <row r="26" customFormat="false" ht="15" hidden="false" customHeight="false" outlineLevel="0" collapsed="false">
      <c r="A26" s="18" t="s">
        <v>153</v>
      </c>
      <c r="B26" s="18" t="s">
        <v>154</v>
      </c>
      <c r="C26" s="19" t="s">
        <v>155</v>
      </c>
      <c r="D26" s="20" t="n">
        <v>1</v>
      </c>
      <c r="E26" s="20" t="n">
        <v>0</v>
      </c>
      <c r="F26" s="18" t="n">
        <f aca="false">D26+E26</f>
        <v>1</v>
      </c>
      <c r="G26" s="18" t="s">
        <v>60</v>
      </c>
      <c r="H26" s="21" t="n">
        <v>2042.06</v>
      </c>
      <c r="I26" s="22" t="n">
        <f aca="false">F26*H26</f>
        <v>2042.06</v>
      </c>
      <c r="J26" s="18" t="s">
        <v>131</v>
      </c>
      <c r="K26" s="18" t="s">
        <v>62</v>
      </c>
      <c r="L26" s="23" t="s">
        <v>63</v>
      </c>
      <c r="M26" s="19"/>
    </row>
    <row r="27" customFormat="false" ht="23.85" hidden="false" customHeight="false" outlineLevel="0" collapsed="false">
      <c r="A27" s="18" t="s">
        <v>156</v>
      </c>
      <c r="B27" s="18" t="s">
        <v>157</v>
      </c>
      <c r="C27" s="19" t="s">
        <v>158</v>
      </c>
      <c r="D27" s="20" t="n">
        <v>2</v>
      </c>
      <c r="E27" s="20" t="n">
        <v>0</v>
      </c>
      <c r="F27" s="18" t="n">
        <f aca="false">D27+E27</f>
        <v>2</v>
      </c>
      <c r="G27" s="18" t="s">
        <v>60</v>
      </c>
      <c r="H27" s="21" t="n">
        <v>69692.34</v>
      </c>
      <c r="I27" s="22" t="n">
        <f aca="false">F27*H27</f>
        <v>139384.68</v>
      </c>
      <c r="J27" s="18" t="s">
        <v>159</v>
      </c>
      <c r="K27" s="18" t="s">
        <v>62</v>
      </c>
      <c r="L27" s="23" t="s">
        <v>63</v>
      </c>
      <c r="M27" s="19" t="s">
        <v>160</v>
      </c>
    </row>
    <row r="28" customFormat="false" ht="15" hidden="false" customHeight="false" outlineLevel="0" collapsed="false">
      <c r="A28" s="24" t="s">
        <v>161</v>
      </c>
      <c r="B28" s="24" t="s">
        <v>162</v>
      </c>
      <c r="C28" s="25" t="s">
        <v>163</v>
      </c>
      <c r="D28" s="26" t="n">
        <v>16</v>
      </c>
      <c r="E28" s="26" t="n">
        <v>1</v>
      </c>
      <c r="F28" s="24" t="n">
        <f aca="false">D28+E28</f>
        <v>17</v>
      </c>
      <c r="G28" s="24" t="s">
        <v>60</v>
      </c>
      <c r="H28" s="27" t="n">
        <v>21789.78</v>
      </c>
      <c r="I28" s="28" t="n">
        <f aca="false">F28*H28</f>
        <v>370426.26</v>
      </c>
      <c r="J28" s="24" t="s">
        <v>164</v>
      </c>
      <c r="K28" s="24" t="s">
        <v>62</v>
      </c>
      <c r="L28" s="29" t="s">
        <v>63</v>
      </c>
      <c r="M28" s="25" t="s">
        <v>165</v>
      </c>
    </row>
    <row r="29" customFormat="false" ht="15" hidden="false" customHeight="false" outlineLevel="0" collapsed="false">
      <c r="A29" s="24" t="s">
        <v>166</v>
      </c>
      <c r="B29" s="24" t="s">
        <v>167</v>
      </c>
      <c r="C29" s="25" t="s">
        <v>168</v>
      </c>
      <c r="D29" s="26" t="n">
        <v>1</v>
      </c>
      <c r="E29" s="26" t="n">
        <v>0</v>
      </c>
      <c r="F29" s="24" t="n">
        <f aca="false">D29+E29</f>
        <v>1</v>
      </c>
      <c r="G29" s="24" t="s">
        <v>60</v>
      </c>
      <c r="H29" s="27" t="n">
        <v>150906.7</v>
      </c>
      <c r="I29" s="28" t="n">
        <f aca="false">F29*H29</f>
        <v>150906.7</v>
      </c>
      <c r="J29" s="24" t="s">
        <v>169</v>
      </c>
      <c r="K29" s="24" t="s">
        <v>62</v>
      </c>
      <c r="L29" s="29" t="s">
        <v>63</v>
      </c>
      <c r="M29" s="25" t="s">
        <v>170</v>
      </c>
    </row>
    <row r="30" customFormat="false" ht="15" hidden="false" customHeight="false" outlineLevel="0" collapsed="false">
      <c r="A30" s="18" t="s">
        <v>171</v>
      </c>
      <c r="B30" s="18" t="s">
        <v>172</v>
      </c>
      <c r="C30" s="19" t="s">
        <v>173</v>
      </c>
      <c r="D30" s="20" t="n">
        <v>73</v>
      </c>
      <c r="E30" s="20" t="n">
        <v>0</v>
      </c>
      <c r="F30" s="18" t="n">
        <f aca="false">D30+E30</f>
        <v>73</v>
      </c>
      <c r="G30" s="18" t="s">
        <v>174</v>
      </c>
      <c r="H30" s="21" t="n">
        <v>735.75</v>
      </c>
      <c r="I30" s="22" t="n">
        <f aca="false">F30*H30</f>
        <v>53709.75</v>
      </c>
      <c r="J30" s="18" t="s">
        <v>175</v>
      </c>
      <c r="K30" s="18" t="s">
        <v>62</v>
      </c>
      <c r="L30" s="23" t="s">
        <v>63</v>
      </c>
      <c r="M30" s="19" t="s">
        <v>176</v>
      </c>
    </row>
    <row r="31" customFormat="false" ht="15" hidden="false" customHeight="false" outlineLevel="0" collapsed="false">
      <c r="A31" s="18" t="s">
        <v>177</v>
      </c>
      <c r="B31" s="18" t="s">
        <v>178</v>
      </c>
      <c r="C31" s="19" t="s">
        <v>179</v>
      </c>
      <c r="D31" s="20" t="n">
        <v>15</v>
      </c>
      <c r="E31" s="20" t="n">
        <v>0</v>
      </c>
      <c r="F31" s="18" t="n">
        <f aca="false">D31+E31</f>
        <v>15</v>
      </c>
      <c r="G31" s="18" t="s">
        <v>174</v>
      </c>
      <c r="H31" s="21" t="n">
        <v>1524.08</v>
      </c>
      <c r="I31" s="22" t="n">
        <f aca="false">F31*H31</f>
        <v>22861.2</v>
      </c>
      <c r="J31" s="18" t="s">
        <v>175</v>
      </c>
      <c r="K31" s="18" t="s">
        <v>62</v>
      </c>
      <c r="L31" s="23" t="s">
        <v>63</v>
      </c>
      <c r="M31" s="19" t="s">
        <v>180</v>
      </c>
    </row>
    <row r="32" customFormat="false" ht="15" hidden="false" customHeight="false" outlineLevel="0" collapsed="false">
      <c r="A32" s="18" t="s">
        <v>181</v>
      </c>
      <c r="B32" s="18" t="s">
        <v>182</v>
      </c>
      <c r="C32" s="19" t="s">
        <v>183</v>
      </c>
      <c r="D32" s="20" t="n">
        <v>1</v>
      </c>
      <c r="E32" s="20" t="n">
        <v>0</v>
      </c>
      <c r="F32" s="18" t="n">
        <f aca="false">D32+E32</f>
        <v>1</v>
      </c>
      <c r="G32" s="18" t="s">
        <v>60</v>
      </c>
      <c r="H32" s="21" t="n">
        <v>883.44</v>
      </c>
      <c r="I32" s="22" t="n">
        <f aca="false">F32*H32</f>
        <v>883.44</v>
      </c>
      <c r="J32" s="18" t="s">
        <v>184</v>
      </c>
      <c r="K32" s="18" t="s">
        <v>62</v>
      </c>
      <c r="L32" s="23" t="s">
        <v>63</v>
      </c>
      <c r="M32" s="19"/>
    </row>
    <row r="33" customFormat="false" ht="15" hidden="false" customHeight="false" outlineLevel="0" collapsed="false">
      <c r="A33" s="24" t="s">
        <v>185</v>
      </c>
      <c r="B33" s="24" t="s">
        <v>186</v>
      </c>
      <c r="C33" s="25" t="s">
        <v>187</v>
      </c>
      <c r="D33" s="26" t="n">
        <v>5</v>
      </c>
      <c r="E33" s="26" t="n">
        <v>0</v>
      </c>
      <c r="F33" s="24" t="n">
        <f aca="false">D33+E33</f>
        <v>5</v>
      </c>
      <c r="G33" s="24" t="s">
        <v>60</v>
      </c>
      <c r="H33" s="27" t="n">
        <v>153.02</v>
      </c>
      <c r="I33" s="28" t="n">
        <f aca="false">F33*H33</f>
        <v>765.1</v>
      </c>
      <c r="J33" s="24" t="s">
        <v>131</v>
      </c>
      <c r="K33" s="24" t="s">
        <v>62</v>
      </c>
      <c r="L33" s="29" t="s">
        <v>63</v>
      </c>
      <c r="M33" s="25" t="s">
        <v>188</v>
      </c>
    </row>
    <row r="34" customFormat="false" ht="15" hidden="false" customHeight="false" outlineLevel="0" collapsed="false">
      <c r="A34" s="30" t="s">
        <v>189</v>
      </c>
      <c r="B34" s="30" t="s">
        <v>190</v>
      </c>
      <c r="C34" s="31" t="s">
        <v>191</v>
      </c>
      <c r="D34" s="32" t="n">
        <v>1</v>
      </c>
      <c r="E34" s="32" t="n">
        <v>0</v>
      </c>
      <c r="F34" s="30" t="n">
        <f aca="false">D34+E34</f>
        <v>1</v>
      </c>
      <c r="G34" s="30" t="s">
        <v>60</v>
      </c>
      <c r="H34" s="33" t="n">
        <v>5661.57</v>
      </c>
      <c r="I34" s="34" t="n">
        <f aca="false">F34*H34</f>
        <v>5661.57</v>
      </c>
      <c r="J34" s="30" t="s">
        <v>192</v>
      </c>
      <c r="K34" s="30" t="s">
        <v>62</v>
      </c>
      <c r="L34" s="35" t="s">
        <v>63</v>
      </c>
      <c r="M34" s="31" t="s">
        <v>193</v>
      </c>
    </row>
    <row r="35" customFormat="false" ht="15" hidden="false" customHeight="false" outlineLevel="0" collapsed="false">
      <c r="A35" s="18" t="s">
        <v>194</v>
      </c>
      <c r="B35" s="18" t="s">
        <v>195</v>
      </c>
      <c r="C35" s="19" t="s">
        <v>196</v>
      </c>
      <c r="D35" s="20" t="n">
        <v>1</v>
      </c>
      <c r="E35" s="20" t="n">
        <v>0</v>
      </c>
      <c r="F35" s="18" t="n">
        <f aca="false">D35+E35</f>
        <v>1</v>
      </c>
      <c r="G35" s="18" t="s">
        <v>60</v>
      </c>
      <c r="H35" s="21" t="n">
        <v>142.42</v>
      </c>
      <c r="I35" s="22" t="n">
        <f aca="false">F35*H35</f>
        <v>142.42</v>
      </c>
      <c r="J35" s="18" t="s">
        <v>197</v>
      </c>
      <c r="K35" s="18" t="s">
        <v>62</v>
      </c>
      <c r="L35" s="23" t="s">
        <v>63</v>
      </c>
      <c r="M35" s="19" t="s">
        <v>198</v>
      </c>
    </row>
    <row r="36" customFormat="false" ht="15" hidden="false" customHeight="false" outlineLevel="0" collapsed="false">
      <c r="A36" s="18" t="s">
        <v>199</v>
      </c>
      <c r="B36" s="18" t="s">
        <v>200</v>
      </c>
      <c r="C36" s="19" t="s">
        <v>201</v>
      </c>
      <c r="D36" s="20" t="n">
        <v>1</v>
      </c>
      <c r="E36" s="20" t="n">
        <v>0</v>
      </c>
      <c r="F36" s="18" t="n">
        <f aca="false">D36+E36</f>
        <v>1</v>
      </c>
      <c r="G36" s="18" t="s">
        <v>60</v>
      </c>
      <c r="H36" s="21" t="n">
        <v>1196.43</v>
      </c>
      <c r="I36" s="22" t="n">
        <f aca="false">F36*H36</f>
        <v>1196.43</v>
      </c>
      <c r="J36" s="18" t="s">
        <v>202</v>
      </c>
      <c r="K36" s="18" t="s">
        <v>62</v>
      </c>
      <c r="L36" s="23" t="s">
        <v>63</v>
      </c>
      <c r="M36" s="19" t="s">
        <v>203</v>
      </c>
    </row>
    <row r="37" customFormat="false" ht="15" hidden="false" customHeight="false" outlineLevel="0" collapsed="false">
      <c r="A37" s="9"/>
      <c r="B37" s="9"/>
      <c r="C37" s="9"/>
      <c r="D37" s="9"/>
      <c r="E37" s="9"/>
      <c r="F37" s="9"/>
      <c r="G37" s="9"/>
      <c r="H37" s="10" t="s">
        <v>204</v>
      </c>
      <c r="I37" s="11" t="n">
        <f aca="false">SUM(I5:I36)</f>
        <v>1065399.87</v>
      </c>
      <c r="J37" s="9"/>
      <c r="K37" s="9"/>
      <c r="L37" s="9"/>
      <c r="M37" s="9"/>
    </row>
    <row r="39" customFormat="false" ht="15" hidden="false" customHeight="false" outlineLevel="0" collapsed="false">
      <c r="A39" s="15" t="s">
        <v>205</v>
      </c>
    </row>
  </sheetData>
  <hyperlinks>
    <hyperlink ref="L5" r:id="rId1" display="Ver producto"/>
    <hyperlink ref="L6" r:id="rId2" display="Ver producto"/>
    <hyperlink ref="L7" r:id="rId3" display="Ver producto"/>
    <hyperlink ref="L8" r:id="rId4" display="Ver producto"/>
    <hyperlink ref="L9" r:id="rId5" display="Ver producto"/>
    <hyperlink ref="L10" r:id="rId6" display="Ver producto"/>
    <hyperlink ref="L11" r:id="rId7" display="Ver producto"/>
    <hyperlink ref="L12" r:id="rId8" display="Ver producto"/>
    <hyperlink ref="L13" r:id="rId9" display="Ver producto"/>
    <hyperlink ref="L14" r:id="rId10" display="Ver producto"/>
    <hyperlink ref="L15" r:id="rId11" display="Ver producto"/>
    <hyperlink ref="L16" r:id="rId12" display="Ver producto"/>
    <hyperlink ref="L17" r:id="rId13" display="Ver producto"/>
    <hyperlink ref="L18" r:id="rId14" display="Ver producto"/>
    <hyperlink ref="L19" r:id="rId15" display="Ver producto"/>
    <hyperlink ref="L20" r:id="rId16" display="Ver producto"/>
    <hyperlink ref="L21" r:id="rId17" display="Ver producto"/>
    <hyperlink ref="L22" r:id="rId18" display="Ver producto"/>
    <hyperlink ref="L23" r:id="rId19" display="Ver producto"/>
    <hyperlink ref="L24" r:id="rId20" display="Ver producto"/>
    <hyperlink ref="L25" r:id="rId21" display="Ver producto"/>
    <hyperlink ref="L26" r:id="rId22" display="Ver producto"/>
    <hyperlink ref="L27" r:id="rId23" display="Ver producto"/>
    <hyperlink ref="L28" r:id="rId24" display="Ver producto"/>
    <hyperlink ref="L29" r:id="rId25" display="Ver producto"/>
    <hyperlink ref="L30" r:id="rId26" display="Ver producto"/>
    <hyperlink ref="L31" r:id="rId27" display="Ver producto"/>
    <hyperlink ref="L32" r:id="rId28" display="Ver producto"/>
    <hyperlink ref="L33" r:id="rId29" display="Ver producto"/>
    <hyperlink ref="L34" r:id="rId30" display="Ver producto"/>
    <hyperlink ref="L35" r:id="rId31" display="Ver producto"/>
    <hyperlink ref="L36" r:id="rId32" display="Ver produc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11" min="9" style="0" width="16"/>
    <col collapsed="false" customWidth="true" hidden="false" outlineLevel="0" max="12" min="12" style="0" width="13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" t="s">
        <v>206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17" t="s">
        <v>44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 t="s">
        <v>55</v>
      </c>
      <c r="M4" s="17" t="s">
        <v>56</v>
      </c>
    </row>
    <row r="5" customFormat="false" ht="35.05" hidden="false" customHeight="false" outlineLevel="0" collapsed="false">
      <c r="A5" s="24" t="s">
        <v>207</v>
      </c>
      <c r="B5" s="24" t="s">
        <v>208</v>
      </c>
      <c r="C5" s="25" t="s">
        <v>209</v>
      </c>
      <c r="D5" s="26" t="n">
        <v>51</v>
      </c>
      <c r="E5" s="26" t="n">
        <v>2</v>
      </c>
      <c r="F5" s="24" t="n">
        <f aca="false">D5+E5</f>
        <v>53</v>
      </c>
      <c r="G5" s="24" t="s">
        <v>60</v>
      </c>
      <c r="H5" s="27" t="n">
        <v>3581.81</v>
      </c>
      <c r="I5" s="28" t="n">
        <f aca="false">F5*H5</f>
        <v>189835.93</v>
      </c>
      <c r="J5" s="24" t="s">
        <v>210</v>
      </c>
      <c r="K5" s="24" t="s">
        <v>62</v>
      </c>
      <c r="L5" s="29" t="s">
        <v>63</v>
      </c>
      <c r="M5" s="25" t="s">
        <v>211</v>
      </c>
    </row>
    <row r="6" customFormat="false" ht="23.85" hidden="false" customHeight="false" outlineLevel="0" collapsed="false">
      <c r="A6" s="24" t="s">
        <v>212</v>
      </c>
      <c r="B6" s="24" t="s">
        <v>213</v>
      </c>
      <c r="C6" s="25" t="s">
        <v>214</v>
      </c>
      <c r="D6" s="26" t="n">
        <v>1</v>
      </c>
      <c r="E6" s="26" t="n">
        <v>0</v>
      </c>
      <c r="F6" s="24" t="n">
        <f aca="false">D6+E6</f>
        <v>1</v>
      </c>
      <c r="G6" s="24" t="s">
        <v>60</v>
      </c>
      <c r="H6" s="27" t="n">
        <v>4775.74</v>
      </c>
      <c r="I6" s="28" t="n">
        <f aca="false">F6*H6</f>
        <v>4775.74</v>
      </c>
      <c r="J6" s="24" t="s">
        <v>215</v>
      </c>
      <c r="K6" s="24" t="s">
        <v>62</v>
      </c>
      <c r="L6" s="29" t="s">
        <v>63</v>
      </c>
      <c r="M6" s="25" t="s">
        <v>216</v>
      </c>
    </row>
    <row r="7" customFormat="false" ht="23.85" hidden="false" customHeight="false" outlineLevel="0" collapsed="false">
      <c r="A7" s="24" t="s">
        <v>217</v>
      </c>
      <c r="B7" s="24" t="s">
        <v>218</v>
      </c>
      <c r="C7" s="25" t="s">
        <v>219</v>
      </c>
      <c r="D7" s="26" t="n">
        <v>5</v>
      </c>
      <c r="E7" s="26" t="n">
        <v>1</v>
      </c>
      <c r="F7" s="24" t="n">
        <f aca="false">D7+E7</f>
        <v>6</v>
      </c>
      <c r="G7" s="24" t="s">
        <v>60</v>
      </c>
      <c r="H7" s="27" t="n">
        <v>5457.99</v>
      </c>
      <c r="I7" s="28" t="n">
        <f aca="false">F7*H7</f>
        <v>32747.94</v>
      </c>
      <c r="J7" s="24" t="s">
        <v>220</v>
      </c>
      <c r="K7" s="24" t="s">
        <v>62</v>
      </c>
      <c r="L7" s="29" t="s">
        <v>63</v>
      </c>
      <c r="M7" s="25" t="s">
        <v>221</v>
      </c>
    </row>
    <row r="8" customFormat="false" ht="15" hidden="false" customHeight="false" outlineLevel="0" collapsed="false">
      <c r="A8" s="24" t="s">
        <v>222</v>
      </c>
      <c r="B8" s="24" t="s">
        <v>223</v>
      </c>
      <c r="C8" s="25" t="s">
        <v>224</v>
      </c>
      <c r="D8" s="26" t="n">
        <v>51</v>
      </c>
      <c r="E8" s="26" t="n">
        <v>2</v>
      </c>
      <c r="F8" s="24" t="n">
        <f aca="false">D8+E8</f>
        <v>53</v>
      </c>
      <c r="G8" s="24" t="s">
        <v>60</v>
      </c>
      <c r="H8" s="27" t="n">
        <v>563.17</v>
      </c>
      <c r="I8" s="28" t="n">
        <f aca="false">F8*H8</f>
        <v>29848.01</v>
      </c>
      <c r="J8" s="24" t="s">
        <v>184</v>
      </c>
      <c r="K8" s="24" t="s">
        <v>62</v>
      </c>
      <c r="L8" s="29" t="s">
        <v>63</v>
      </c>
      <c r="M8" s="25" t="s">
        <v>225</v>
      </c>
    </row>
    <row r="9" customFormat="false" ht="15" hidden="false" customHeight="false" outlineLevel="0" collapsed="false">
      <c r="A9" s="24" t="s">
        <v>226</v>
      </c>
      <c r="B9" s="24" t="s">
        <v>227</v>
      </c>
      <c r="C9" s="25" t="s">
        <v>228</v>
      </c>
      <c r="D9" s="26" t="n">
        <v>6</v>
      </c>
      <c r="E9" s="26" t="n">
        <v>1</v>
      </c>
      <c r="F9" s="24" t="n">
        <f aca="false">D9+E9</f>
        <v>7</v>
      </c>
      <c r="G9" s="24" t="s">
        <v>60</v>
      </c>
      <c r="H9" s="27" t="n">
        <v>1533.85</v>
      </c>
      <c r="I9" s="28" t="n">
        <f aca="false">F9*H9</f>
        <v>10736.95</v>
      </c>
      <c r="J9" s="24" t="s">
        <v>131</v>
      </c>
      <c r="K9" s="24" t="s">
        <v>62</v>
      </c>
      <c r="L9" s="29" t="s">
        <v>63</v>
      </c>
      <c r="M9" s="25" t="s">
        <v>229</v>
      </c>
    </row>
    <row r="10" customFormat="false" ht="15" hidden="false" customHeight="false" outlineLevel="0" collapsed="false">
      <c r="A10" s="18" t="s">
        <v>230</v>
      </c>
      <c r="B10" s="18" t="s">
        <v>231</v>
      </c>
      <c r="C10" s="19" t="s">
        <v>232</v>
      </c>
      <c r="D10" s="20" t="n">
        <v>18</v>
      </c>
      <c r="E10" s="20" t="n">
        <v>0</v>
      </c>
      <c r="F10" s="18" t="n">
        <f aca="false">D10+E10</f>
        <v>18</v>
      </c>
      <c r="G10" s="18" t="s">
        <v>60</v>
      </c>
      <c r="H10" s="21" t="n">
        <v>1011.19</v>
      </c>
      <c r="I10" s="22" t="n">
        <f aca="false">F10*H10</f>
        <v>18201.42</v>
      </c>
      <c r="J10" s="18" t="s">
        <v>131</v>
      </c>
      <c r="K10" s="18" t="s">
        <v>62</v>
      </c>
      <c r="L10" s="23" t="s">
        <v>63</v>
      </c>
      <c r="M10" s="19"/>
    </row>
    <row r="11" customFormat="false" ht="15" hidden="false" customHeight="false" outlineLevel="0" collapsed="false">
      <c r="A11" s="18" t="s">
        <v>233</v>
      </c>
      <c r="B11" s="18" t="s">
        <v>234</v>
      </c>
      <c r="C11" s="19" t="s">
        <v>235</v>
      </c>
      <c r="D11" s="20" t="n">
        <v>38</v>
      </c>
      <c r="E11" s="20" t="n">
        <v>0</v>
      </c>
      <c r="F11" s="18" t="n">
        <f aca="false">D11+E11</f>
        <v>38</v>
      </c>
      <c r="G11" s="18" t="s">
        <v>60</v>
      </c>
      <c r="H11" s="21" t="n">
        <v>2280.17</v>
      </c>
      <c r="I11" s="22" t="n">
        <f aca="false">F11*H11</f>
        <v>86646.46</v>
      </c>
      <c r="J11" s="18" t="s">
        <v>236</v>
      </c>
      <c r="K11" s="18" t="s">
        <v>62</v>
      </c>
      <c r="L11" s="23" t="s">
        <v>63</v>
      </c>
      <c r="M11" s="19"/>
    </row>
    <row r="12" customFormat="false" ht="23.85" hidden="false" customHeight="false" outlineLevel="0" collapsed="false">
      <c r="A12" s="24" t="s">
        <v>237</v>
      </c>
      <c r="B12" s="24" t="s">
        <v>238</v>
      </c>
      <c r="C12" s="25" t="s">
        <v>239</v>
      </c>
      <c r="D12" s="26" t="n">
        <v>8</v>
      </c>
      <c r="E12" s="26" t="n">
        <v>0</v>
      </c>
      <c r="F12" s="24" t="n">
        <f aca="false">D12+E12</f>
        <v>8</v>
      </c>
      <c r="G12" s="24" t="s">
        <v>240</v>
      </c>
      <c r="H12" s="27" t="n">
        <v>4422.08</v>
      </c>
      <c r="I12" s="28" t="n">
        <f aca="false">F12*H12</f>
        <v>35376.64</v>
      </c>
      <c r="J12" s="24" t="s">
        <v>131</v>
      </c>
      <c r="K12" s="24" t="s">
        <v>62</v>
      </c>
      <c r="L12" s="29" t="s">
        <v>63</v>
      </c>
      <c r="M12" s="25" t="s">
        <v>241</v>
      </c>
    </row>
    <row r="13" customFormat="false" ht="15" hidden="false" customHeight="false" outlineLevel="0" collapsed="false">
      <c r="A13" s="18" t="s">
        <v>242</v>
      </c>
      <c r="B13" s="18" t="s">
        <v>243</v>
      </c>
      <c r="C13" s="19" t="s">
        <v>244</v>
      </c>
      <c r="D13" s="20" t="n">
        <v>56</v>
      </c>
      <c r="E13" s="20" t="n">
        <v>0</v>
      </c>
      <c r="F13" s="18" t="n">
        <f aca="false">D13+E13</f>
        <v>56</v>
      </c>
      <c r="G13" s="18" t="s">
        <v>60</v>
      </c>
      <c r="H13" s="21" t="n">
        <v>309.89</v>
      </c>
      <c r="I13" s="22" t="n">
        <f aca="false">F13*H13</f>
        <v>17353.84</v>
      </c>
      <c r="J13" s="18" t="s">
        <v>131</v>
      </c>
      <c r="K13" s="18" t="s">
        <v>62</v>
      </c>
      <c r="L13" s="23" t="s">
        <v>63</v>
      </c>
      <c r="M13" s="19"/>
    </row>
    <row r="14" customFormat="false" ht="15" hidden="false" customHeight="false" outlineLevel="0" collapsed="false">
      <c r="A14" s="18" t="s">
        <v>245</v>
      </c>
      <c r="B14" s="18" t="s">
        <v>246</v>
      </c>
      <c r="C14" s="19" t="s">
        <v>247</v>
      </c>
      <c r="D14" s="20" t="n">
        <v>56</v>
      </c>
      <c r="E14" s="20" t="n">
        <v>0</v>
      </c>
      <c r="F14" s="18" t="n">
        <f aca="false">D14+E14</f>
        <v>56</v>
      </c>
      <c r="G14" s="18" t="s">
        <v>60</v>
      </c>
      <c r="H14" s="21" t="n">
        <v>189.14</v>
      </c>
      <c r="I14" s="22" t="n">
        <f aca="false">F14*H14</f>
        <v>10591.84</v>
      </c>
      <c r="J14" s="18" t="s">
        <v>248</v>
      </c>
      <c r="K14" s="18" t="s">
        <v>62</v>
      </c>
      <c r="L14" s="23" t="s">
        <v>63</v>
      </c>
      <c r="M14" s="19"/>
    </row>
    <row r="15" customFormat="false" ht="23.85" hidden="false" customHeight="false" outlineLevel="0" collapsed="false">
      <c r="A15" s="30" t="s">
        <v>249</v>
      </c>
      <c r="B15" s="30" t="s">
        <v>250</v>
      </c>
      <c r="C15" s="31" t="s">
        <v>251</v>
      </c>
      <c r="D15" s="32" t="n">
        <v>56</v>
      </c>
      <c r="E15" s="32" t="n">
        <v>0</v>
      </c>
      <c r="F15" s="30" t="n">
        <f aca="false">D15+E15</f>
        <v>56</v>
      </c>
      <c r="G15" s="30" t="s">
        <v>60</v>
      </c>
      <c r="H15" s="33" t="n">
        <v>1034.33</v>
      </c>
      <c r="I15" s="34" t="n">
        <f aca="false">F15*H15</f>
        <v>57922.48</v>
      </c>
      <c r="J15" s="30" t="s">
        <v>131</v>
      </c>
      <c r="K15" s="30" t="s">
        <v>62</v>
      </c>
      <c r="L15" s="35" t="s">
        <v>63</v>
      </c>
      <c r="M15" s="31" t="s">
        <v>252</v>
      </c>
    </row>
    <row r="16" customFormat="false" ht="15" hidden="false" customHeight="false" outlineLevel="0" collapsed="false">
      <c r="A16" s="18" t="s">
        <v>253</v>
      </c>
      <c r="B16" s="18" t="s">
        <v>254</v>
      </c>
      <c r="C16" s="19" t="s">
        <v>255</v>
      </c>
      <c r="D16" s="20" t="n">
        <v>4</v>
      </c>
      <c r="E16" s="20" t="n">
        <v>0</v>
      </c>
      <c r="F16" s="18" t="n">
        <f aca="false">D16+E16</f>
        <v>4</v>
      </c>
      <c r="G16" s="18" t="s">
        <v>240</v>
      </c>
      <c r="H16" s="21" t="n">
        <v>1907.21</v>
      </c>
      <c r="I16" s="22" t="n">
        <f aca="false">F16*H16</f>
        <v>7628.84</v>
      </c>
      <c r="J16" s="18" t="s">
        <v>256</v>
      </c>
      <c r="K16" s="18" t="s">
        <v>62</v>
      </c>
      <c r="L16" s="23" t="s">
        <v>63</v>
      </c>
      <c r="M16" s="19"/>
    </row>
    <row r="17" customFormat="false" ht="15" hidden="false" customHeight="false" outlineLevel="0" collapsed="false">
      <c r="A17" s="18" t="s">
        <v>257</v>
      </c>
      <c r="B17" s="18" t="s">
        <v>258</v>
      </c>
      <c r="C17" s="19" t="s">
        <v>259</v>
      </c>
      <c r="D17" s="20" t="n">
        <v>4</v>
      </c>
      <c r="E17" s="20" t="n">
        <v>0</v>
      </c>
      <c r="F17" s="18" t="n">
        <f aca="false">D17+E17</f>
        <v>4</v>
      </c>
      <c r="G17" s="18" t="s">
        <v>240</v>
      </c>
      <c r="H17" s="21" t="n">
        <v>1731.35</v>
      </c>
      <c r="I17" s="22" t="n">
        <f aca="false">F17*H17</f>
        <v>6925.4</v>
      </c>
      <c r="J17" s="18" t="s">
        <v>260</v>
      </c>
      <c r="K17" s="18" t="s">
        <v>261</v>
      </c>
      <c r="L17" s="23" t="s">
        <v>63</v>
      </c>
      <c r="M17" s="19"/>
    </row>
    <row r="18" customFormat="false" ht="15" hidden="false" customHeight="false" outlineLevel="0" collapsed="false">
      <c r="A18" s="18" t="s">
        <v>262</v>
      </c>
      <c r="B18" s="18" t="s">
        <v>263</v>
      </c>
      <c r="C18" s="19" t="s">
        <v>264</v>
      </c>
      <c r="D18" s="20" t="n">
        <v>4</v>
      </c>
      <c r="E18" s="20" t="n">
        <v>0</v>
      </c>
      <c r="F18" s="18" t="n">
        <f aca="false">D18+E18</f>
        <v>4</v>
      </c>
      <c r="G18" s="18" t="s">
        <v>240</v>
      </c>
      <c r="H18" s="21" t="n">
        <v>1731.35</v>
      </c>
      <c r="I18" s="22" t="n">
        <f aca="false">F18*H18</f>
        <v>6925.4</v>
      </c>
      <c r="J18" s="18" t="s">
        <v>260</v>
      </c>
      <c r="K18" s="18" t="s">
        <v>261</v>
      </c>
      <c r="L18" s="23" t="s">
        <v>63</v>
      </c>
      <c r="M18" s="19"/>
    </row>
    <row r="19" customFormat="false" ht="15" hidden="false" customHeight="false" outlineLevel="0" collapsed="false">
      <c r="A19" s="18" t="s">
        <v>265</v>
      </c>
      <c r="B19" s="18" t="s">
        <v>266</v>
      </c>
      <c r="C19" s="19" t="s">
        <v>267</v>
      </c>
      <c r="D19" s="20" t="n">
        <v>56</v>
      </c>
      <c r="E19" s="20" t="n">
        <v>0</v>
      </c>
      <c r="F19" s="18" t="n">
        <f aca="false">D19+E19</f>
        <v>56</v>
      </c>
      <c r="G19" s="18" t="s">
        <v>60</v>
      </c>
      <c r="H19" s="21" t="n">
        <v>157.98</v>
      </c>
      <c r="I19" s="22" t="n">
        <f aca="false">F19*H19</f>
        <v>8846.88</v>
      </c>
      <c r="J19" s="18" t="s">
        <v>268</v>
      </c>
      <c r="K19" s="18" t="s">
        <v>62</v>
      </c>
      <c r="L19" s="23" t="s">
        <v>63</v>
      </c>
      <c r="M19" s="19"/>
    </row>
    <row r="20" customFormat="false" ht="15" hidden="false" customHeight="false" outlineLevel="0" collapsed="false">
      <c r="A20" s="18" t="s">
        <v>269</v>
      </c>
      <c r="B20" s="18" t="s">
        <v>270</v>
      </c>
      <c r="C20" s="19" t="s">
        <v>271</v>
      </c>
      <c r="D20" s="20" t="n">
        <v>56</v>
      </c>
      <c r="E20" s="20" t="n">
        <v>0</v>
      </c>
      <c r="F20" s="18" t="n">
        <f aca="false">D20+E20</f>
        <v>56</v>
      </c>
      <c r="G20" s="18" t="s">
        <v>60</v>
      </c>
      <c r="H20" s="21" t="n">
        <v>76.78</v>
      </c>
      <c r="I20" s="22" t="n">
        <f aca="false">F20*H20</f>
        <v>4299.68</v>
      </c>
      <c r="J20" s="18" t="s">
        <v>272</v>
      </c>
      <c r="K20" s="18" t="s">
        <v>62</v>
      </c>
      <c r="L20" s="23" t="s">
        <v>63</v>
      </c>
      <c r="M20" s="19"/>
    </row>
    <row r="21" customFormat="false" ht="15" hidden="false" customHeight="false" outlineLevel="0" collapsed="false">
      <c r="A21" s="30" t="s">
        <v>273</v>
      </c>
      <c r="B21" s="30" t="s">
        <v>274</v>
      </c>
      <c r="C21" s="31" t="s">
        <v>275</v>
      </c>
      <c r="D21" s="32" t="n">
        <v>3</v>
      </c>
      <c r="E21" s="32" t="n">
        <v>0</v>
      </c>
      <c r="F21" s="30" t="n">
        <f aca="false">D21+E21</f>
        <v>3</v>
      </c>
      <c r="G21" s="30" t="s">
        <v>276</v>
      </c>
      <c r="H21" s="33" t="n">
        <v>6137.3</v>
      </c>
      <c r="I21" s="34" t="n">
        <f aca="false">F21*H21</f>
        <v>18411.9</v>
      </c>
      <c r="J21" s="30" t="s">
        <v>277</v>
      </c>
      <c r="K21" s="30" t="s">
        <v>62</v>
      </c>
      <c r="L21" s="35" t="s">
        <v>63</v>
      </c>
      <c r="M21" s="31" t="s">
        <v>278</v>
      </c>
    </row>
    <row r="22" customFormat="false" ht="15" hidden="false" customHeight="false" outlineLevel="0" collapsed="false">
      <c r="A22" s="24" t="s">
        <v>279</v>
      </c>
      <c r="B22" s="24" t="s">
        <v>280</v>
      </c>
      <c r="C22" s="25" t="s">
        <v>281</v>
      </c>
      <c r="D22" s="26" t="n">
        <v>354</v>
      </c>
      <c r="E22" s="26" t="n">
        <v>0</v>
      </c>
      <c r="F22" s="24" t="n">
        <f aca="false">D22+E22</f>
        <v>354</v>
      </c>
      <c r="G22" s="24" t="s">
        <v>282</v>
      </c>
      <c r="H22" s="27" t="n">
        <v>79.05</v>
      </c>
      <c r="I22" s="28" t="n">
        <f aca="false">F22*H22</f>
        <v>27983.7</v>
      </c>
      <c r="J22" s="24" t="s">
        <v>131</v>
      </c>
      <c r="K22" s="24" t="s">
        <v>62</v>
      </c>
      <c r="L22" s="29" t="s">
        <v>63</v>
      </c>
      <c r="M22" s="25" t="s">
        <v>283</v>
      </c>
    </row>
    <row r="23" customFormat="false" ht="15" hidden="false" customHeight="false" outlineLevel="0" collapsed="false">
      <c r="A23" s="24" t="s">
        <v>284</v>
      </c>
      <c r="B23" s="24" t="s">
        <v>285</v>
      </c>
      <c r="C23" s="25" t="s">
        <v>286</v>
      </c>
      <c r="D23" s="26" t="n">
        <v>246</v>
      </c>
      <c r="E23" s="26" t="n">
        <v>0</v>
      </c>
      <c r="F23" s="24" t="n">
        <f aca="false">D23+E23</f>
        <v>246</v>
      </c>
      <c r="G23" s="24" t="s">
        <v>60</v>
      </c>
      <c r="H23" s="27" t="n">
        <v>6.55</v>
      </c>
      <c r="I23" s="28" t="n">
        <f aca="false">F23*H23</f>
        <v>1611.3</v>
      </c>
      <c r="J23" s="24" t="s">
        <v>131</v>
      </c>
      <c r="K23" s="24" t="s">
        <v>62</v>
      </c>
      <c r="L23" s="29" t="s">
        <v>63</v>
      </c>
      <c r="M23" s="25" t="s">
        <v>287</v>
      </c>
    </row>
    <row r="24" customFormat="false" ht="15" hidden="false" customHeight="false" outlineLevel="0" collapsed="false">
      <c r="A24" s="24" t="s">
        <v>288</v>
      </c>
      <c r="B24" s="24" t="s">
        <v>289</v>
      </c>
      <c r="C24" s="25" t="s">
        <v>290</v>
      </c>
      <c r="D24" s="26" t="n">
        <v>168</v>
      </c>
      <c r="E24" s="26" t="n">
        <v>0</v>
      </c>
      <c r="F24" s="24" t="n">
        <f aca="false">D24+E24</f>
        <v>168</v>
      </c>
      <c r="G24" s="24" t="s">
        <v>60</v>
      </c>
      <c r="H24" s="27" t="n">
        <v>13.1</v>
      </c>
      <c r="I24" s="28" t="n">
        <f aca="false">F24*H24</f>
        <v>2200.8</v>
      </c>
      <c r="J24" s="24" t="s">
        <v>291</v>
      </c>
      <c r="K24" s="24" t="s">
        <v>62</v>
      </c>
      <c r="L24" s="29" t="s">
        <v>63</v>
      </c>
      <c r="M24" s="25" t="s">
        <v>287</v>
      </c>
    </row>
    <row r="25" customFormat="false" ht="15" hidden="false" customHeight="false" outlineLevel="0" collapsed="false">
      <c r="A25" s="24" t="s">
        <v>292</v>
      </c>
      <c r="B25" s="24" t="s">
        <v>293</v>
      </c>
      <c r="C25" s="25" t="s">
        <v>294</v>
      </c>
      <c r="D25" s="26" t="n">
        <v>168</v>
      </c>
      <c r="E25" s="26" t="n">
        <v>0</v>
      </c>
      <c r="F25" s="24" t="n">
        <f aca="false">D25+E25</f>
        <v>168</v>
      </c>
      <c r="G25" s="24" t="s">
        <v>60</v>
      </c>
      <c r="H25" s="27" t="n">
        <v>3.07</v>
      </c>
      <c r="I25" s="28" t="n">
        <f aca="false">F25*H25</f>
        <v>515.76</v>
      </c>
      <c r="J25" s="24" t="s">
        <v>184</v>
      </c>
      <c r="K25" s="24" t="s">
        <v>62</v>
      </c>
      <c r="L25" s="29" t="s">
        <v>63</v>
      </c>
      <c r="M25" s="25" t="s">
        <v>287</v>
      </c>
    </row>
    <row r="26" customFormat="false" ht="15" hidden="false" customHeight="false" outlineLevel="0" collapsed="false">
      <c r="A26" s="18" t="s">
        <v>295</v>
      </c>
      <c r="B26" s="18" t="s">
        <v>296</v>
      </c>
      <c r="C26" s="19" t="s">
        <v>297</v>
      </c>
      <c r="D26" s="20" t="n">
        <v>230</v>
      </c>
      <c r="E26" s="20" t="n">
        <v>0</v>
      </c>
      <c r="F26" s="18" t="n">
        <f aca="false">D26+E26</f>
        <v>230</v>
      </c>
      <c r="G26" s="18" t="s">
        <v>60</v>
      </c>
      <c r="H26" s="21" t="n">
        <v>4.81</v>
      </c>
      <c r="I26" s="22" t="n">
        <f aca="false">F26*H26</f>
        <v>1106.3</v>
      </c>
      <c r="J26" s="18" t="s">
        <v>260</v>
      </c>
      <c r="K26" s="18" t="s">
        <v>62</v>
      </c>
      <c r="L26" s="23" t="s">
        <v>63</v>
      </c>
      <c r="M26" s="19"/>
    </row>
    <row r="27" customFormat="false" ht="15" hidden="false" customHeight="false" outlineLevel="0" collapsed="false">
      <c r="A27" s="30" t="s">
        <v>298</v>
      </c>
      <c r="B27" s="30" t="s">
        <v>299</v>
      </c>
      <c r="C27" s="31" t="s">
        <v>300</v>
      </c>
      <c r="D27" s="32" t="n">
        <v>60</v>
      </c>
      <c r="E27" s="32" t="n">
        <v>0</v>
      </c>
      <c r="F27" s="30" t="n">
        <f aca="false">D27+E27</f>
        <v>60</v>
      </c>
      <c r="G27" s="30" t="s">
        <v>60</v>
      </c>
      <c r="H27" s="33" t="n">
        <v>5.2</v>
      </c>
      <c r="I27" s="34" t="n">
        <f aca="false">F27*H27</f>
        <v>312</v>
      </c>
      <c r="J27" s="30" t="s">
        <v>260</v>
      </c>
      <c r="K27" s="30" t="s">
        <v>62</v>
      </c>
      <c r="L27" s="35" t="s">
        <v>63</v>
      </c>
      <c r="M27" s="31" t="s">
        <v>301</v>
      </c>
    </row>
    <row r="28" customFormat="false" ht="15" hidden="false" customHeight="false" outlineLevel="0" collapsed="false">
      <c r="A28" s="18" t="s">
        <v>302</v>
      </c>
      <c r="B28" s="18" t="s">
        <v>303</v>
      </c>
      <c r="C28" s="19" t="s">
        <v>304</v>
      </c>
      <c r="D28" s="20" t="n">
        <v>28</v>
      </c>
      <c r="E28" s="20" t="n">
        <v>0</v>
      </c>
      <c r="F28" s="18" t="n">
        <f aca="false">D28+E28</f>
        <v>28</v>
      </c>
      <c r="G28" s="18" t="s">
        <v>282</v>
      </c>
      <c r="H28" s="21" t="n">
        <v>84.94</v>
      </c>
      <c r="I28" s="22" t="n">
        <f aca="false">F28*H28</f>
        <v>2378.32</v>
      </c>
      <c r="J28" s="18" t="s">
        <v>131</v>
      </c>
      <c r="K28" s="18" t="s">
        <v>62</v>
      </c>
      <c r="L28" s="23" t="s">
        <v>63</v>
      </c>
      <c r="M28" s="19"/>
    </row>
    <row r="29" customFormat="false" ht="15" hidden="false" customHeight="false" outlineLevel="0" collapsed="false">
      <c r="A29" s="24" t="s">
        <v>305</v>
      </c>
      <c r="B29" s="24" t="s">
        <v>306</v>
      </c>
      <c r="C29" s="25" t="s">
        <v>307</v>
      </c>
      <c r="D29" s="26" t="n">
        <v>5</v>
      </c>
      <c r="E29" s="26" t="n">
        <v>0</v>
      </c>
      <c r="F29" s="24" t="n">
        <f aca="false">D29+E29</f>
        <v>5</v>
      </c>
      <c r="G29" s="24" t="s">
        <v>308</v>
      </c>
      <c r="H29" s="27" t="n">
        <v>436.49</v>
      </c>
      <c r="I29" s="28" t="n">
        <f aca="false">F29*H29</f>
        <v>2182.45</v>
      </c>
      <c r="J29" s="24" t="s">
        <v>131</v>
      </c>
      <c r="K29" s="24" t="s">
        <v>62</v>
      </c>
      <c r="L29" s="29" t="s">
        <v>63</v>
      </c>
      <c r="M29" s="25" t="s">
        <v>309</v>
      </c>
    </row>
    <row r="30" customFormat="false" ht="15" hidden="false" customHeight="false" outlineLevel="0" collapsed="false">
      <c r="A30" s="30" t="s">
        <v>310</v>
      </c>
      <c r="B30" s="30" t="s">
        <v>311</v>
      </c>
      <c r="C30" s="31" t="s">
        <v>312</v>
      </c>
      <c r="D30" s="32" t="n">
        <v>60</v>
      </c>
      <c r="E30" s="32" t="n">
        <v>0</v>
      </c>
      <c r="F30" s="30" t="n">
        <f aca="false">D30+E30</f>
        <v>60</v>
      </c>
      <c r="G30" s="30" t="s">
        <v>60</v>
      </c>
      <c r="H30" s="33" t="n">
        <v>33.9</v>
      </c>
      <c r="I30" s="34" t="n">
        <f aca="false">F30*H30</f>
        <v>2034</v>
      </c>
      <c r="J30" s="30" t="s">
        <v>131</v>
      </c>
      <c r="K30" s="30" t="s">
        <v>62</v>
      </c>
      <c r="L30" s="35" t="s">
        <v>63</v>
      </c>
      <c r="M30" s="31" t="s">
        <v>313</v>
      </c>
    </row>
    <row r="31" customFormat="false" ht="15" hidden="false" customHeight="false" outlineLevel="0" collapsed="false">
      <c r="A31" s="18" t="s">
        <v>314</v>
      </c>
      <c r="B31" s="18" t="s">
        <v>315</v>
      </c>
      <c r="C31" s="19" t="s">
        <v>316</v>
      </c>
      <c r="D31" s="20" t="n">
        <v>56</v>
      </c>
      <c r="E31" s="20" t="n">
        <v>0</v>
      </c>
      <c r="F31" s="18" t="n">
        <f aca="false">D31+E31</f>
        <v>56</v>
      </c>
      <c r="G31" s="18" t="s">
        <v>139</v>
      </c>
      <c r="H31" s="21" t="n">
        <v>1032.06</v>
      </c>
      <c r="I31" s="22" t="n">
        <f aca="false">F31*H31</f>
        <v>57795.36</v>
      </c>
      <c r="J31" s="18" t="s">
        <v>131</v>
      </c>
      <c r="K31" s="18" t="s">
        <v>62</v>
      </c>
      <c r="L31" s="23" t="s">
        <v>63</v>
      </c>
      <c r="M31" s="19"/>
    </row>
    <row r="32" customFormat="false" ht="15" hidden="false" customHeight="false" outlineLevel="0" collapsed="false">
      <c r="A32" s="24" t="s">
        <v>317</v>
      </c>
      <c r="B32" s="24" t="s">
        <v>318</v>
      </c>
      <c r="C32" s="25" t="s">
        <v>319</v>
      </c>
      <c r="D32" s="26" t="n">
        <v>5</v>
      </c>
      <c r="E32" s="26" t="n">
        <v>0</v>
      </c>
      <c r="F32" s="24" t="n">
        <f aca="false">D32+E32</f>
        <v>5</v>
      </c>
      <c r="G32" s="24" t="s">
        <v>320</v>
      </c>
      <c r="H32" s="27" t="n">
        <v>535.53</v>
      </c>
      <c r="I32" s="28" t="n">
        <f aca="false">F32*H32</f>
        <v>2677.65</v>
      </c>
      <c r="J32" s="24" t="s">
        <v>321</v>
      </c>
      <c r="K32" s="24" t="s">
        <v>62</v>
      </c>
      <c r="L32" s="29" t="s">
        <v>63</v>
      </c>
      <c r="M32" s="25" t="s">
        <v>322</v>
      </c>
    </row>
    <row r="33" customFormat="false" ht="15" hidden="false" customHeight="false" outlineLevel="0" collapsed="false">
      <c r="A33" s="18" t="s">
        <v>323</v>
      </c>
      <c r="B33" s="18" t="s">
        <v>324</v>
      </c>
      <c r="C33" s="19" t="s">
        <v>325</v>
      </c>
      <c r="D33" s="20" t="n">
        <v>4</v>
      </c>
      <c r="E33" s="20" t="n">
        <v>0</v>
      </c>
      <c r="F33" s="18" t="n">
        <f aca="false">D33+E33</f>
        <v>4</v>
      </c>
      <c r="G33" s="18" t="s">
        <v>60</v>
      </c>
      <c r="H33" s="21" t="n">
        <v>965.7</v>
      </c>
      <c r="I33" s="22" t="n">
        <f aca="false">F33*H33</f>
        <v>3862.8</v>
      </c>
      <c r="J33" s="18" t="s">
        <v>326</v>
      </c>
      <c r="K33" s="18" t="s">
        <v>62</v>
      </c>
      <c r="L33" s="23" t="s">
        <v>63</v>
      </c>
      <c r="M33" s="19" t="s">
        <v>327</v>
      </c>
    </row>
    <row r="34" customFormat="false" ht="15" hidden="false" customHeight="false" outlineLevel="0" collapsed="false">
      <c r="A34" s="18" t="s">
        <v>328</v>
      </c>
      <c r="B34" s="18" t="s">
        <v>329</v>
      </c>
      <c r="C34" s="19" t="s">
        <v>330</v>
      </c>
      <c r="D34" s="20" t="n">
        <v>14</v>
      </c>
      <c r="E34" s="20" t="n">
        <v>0</v>
      </c>
      <c r="F34" s="18" t="n">
        <f aca="false">D34+E34</f>
        <v>14</v>
      </c>
      <c r="G34" s="18" t="s">
        <v>60</v>
      </c>
      <c r="H34" s="21" t="n">
        <v>1214.29</v>
      </c>
      <c r="I34" s="22" t="n">
        <f aca="false">F34*H34</f>
        <v>17000.06</v>
      </c>
      <c r="J34" s="18" t="s">
        <v>131</v>
      </c>
      <c r="K34" s="18" t="s">
        <v>62</v>
      </c>
      <c r="L34" s="23" t="s">
        <v>63</v>
      </c>
      <c r="M34" s="19"/>
    </row>
    <row r="35" customFormat="false" ht="15" hidden="false" customHeight="false" outlineLevel="0" collapsed="false">
      <c r="A35" s="24" t="s">
        <v>331</v>
      </c>
      <c r="B35" s="24" t="s">
        <v>332</v>
      </c>
      <c r="C35" s="25" t="s">
        <v>333</v>
      </c>
      <c r="D35" s="26" t="n">
        <v>26</v>
      </c>
      <c r="E35" s="26" t="n">
        <v>0</v>
      </c>
      <c r="F35" s="24" t="n">
        <f aca="false">D35+E35</f>
        <v>26</v>
      </c>
      <c r="G35" s="24" t="s">
        <v>60</v>
      </c>
      <c r="H35" s="27" t="n">
        <v>4000.28</v>
      </c>
      <c r="I35" s="28" t="n">
        <f aca="false">F35*H35</f>
        <v>104007.28</v>
      </c>
      <c r="J35" s="24" t="s">
        <v>184</v>
      </c>
      <c r="K35" s="24" t="s">
        <v>62</v>
      </c>
      <c r="L35" s="29" t="s">
        <v>63</v>
      </c>
      <c r="M35" s="25" t="s">
        <v>334</v>
      </c>
    </row>
    <row r="36" customFormat="false" ht="15" hidden="false" customHeight="false" outlineLevel="0" collapsed="false">
      <c r="A36" s="24" t="s">
        <v>335</v>
      </c>
      <c r="B36" s="24" t="s">
        <v>336</v>
      </c>
      <c r="C36" s="25" t="s">
        <v>337</v>
      </c>
      <c r="D36" s="26" t="n">
        <v>12</v>
      </c>
      <c r="E36" s="26" t="n">
        <v>0</v>
      </c>
      <c r="F36" s="24" t="n">
        <f aca="false">D36+E36</f>
        <v>12</v>
      </c>
      <c r="G36" s="24" t="s">
        <v>60</v>
      </c>
      <c r="H36" s="27" t="n">
        <v>5914.22</v>
      </c>
      <c r="I36" s="28" t="n">
        <f aca="false">F36*H36</f>
        <v>70970.64</v>
      </c>
      <c r="J36" s="24" t="s">
        <v>131</v>
      </c>
      <c r="K36" s="24" t="s">
        <v>62</v>
      </c>
      <c r="L36" s="29" t="s">
        <v>63</v>
      </c>
      <c r="M36" s="25" t="s">
        <v>338</v>
      </c>
    </row>
    <row r="37" customFormat="false" ht="15" hidden="false" customHeight="false" outlineLevel="0" collapsed="false">
      <c r="A37" s="18" t="s">
        <v>339</v>
      </c>
      <c r="B37" s="18" t="s">
        <v>340</v>
      </c>
      <c r="C37" s="19" t="s">
        <v>341</v>
      </c>
      <c r="D37" s="20" t="n">
        <v>8</v>
      </c>
      <c r="E37" s="20" t="n">
        <v>0</v>
      </c>
      <c r="F37" s="18" t="n">
        <f aca="false">D37+E37</f>
        <v>8</v>
      </c>
      <c r="G37" s="18" t="s">
        <v>342</v>
      </c>
      <c r="H37" s="21" t="n">
        <v>20.86</v>
      </c>
      <c r="I37" s="22" t="n">
        <f aca="false">F37*H37</f>
        <v>166.88</v>
      </c>
      <c r="J37" s="36" t="s">
        <v>343</v>
      </c>
      <c r="K37" s="18" t="s">
        <v>62</v>
      </c>
      <c r="L37" s="23" t="s">
        <v>63</v>
      </c>
      <c r="M37" s="19" t="s">
        <v>344</v>
      </c>
    </row>
    <row r="38" customFormat="false" ht="15" hidden="false" customHeight="false" outlineLevel="0" collapsed="false">
      <c r="A38" s="18" t="s">
        <v>345</v>
      </c>
      <c r="B38" s="18" t="s">
        <v>346</v>
      </c>
      <c r="C38" s="19" t="s">
        <v>347</v>
      </c>
      <c r="D38" s="20" t="n">
        <v>224</v>
      </c>
      <c r="E38" s="20" t="n">
        <v>0</v>
      </c>
      <c r="F38" s="18" t="n">
        <f aca="false">D38+E38</f>
        <v>224</v>
      </c>
      <c r="G38" s="18" t="s">
        <v>60</v>
      </c>
      <c r="H38" s="21" t="n">
        <v>8.29</v>
      </c>
      <c r="I38" s="22" t="n">
        <f aca="false">F38*H38</f>
        <v>1856.96</v>
      </c>
      <c r="J38" s="36" t="s">
        <v>343</v>
      </c>
      <c r="K38" s="18" t="s">
        <v>62</v>
      </c>
      <c r="L38" s="23" t="s">
        <v>63</v>
      </c>
      <c r="M38" s="19" t="s">
        <v>344</v>
      </c>
    </row>
    <row r="39" customFormat="false" ht="15" hidden="false" customHeight="false" outlineLevel="0" collapsed="false">
      <c r="A39" s="18" t="s">
        <v>348</v>
      </c>
      <c r="B39" s="18" t="s">
        <v>349</v>
      </c>
      <c r="C39" s="19" t="s">
        <v>350</v>
      </c>
      <c r="D39" s="20" t="n">
        <v>6</v>
      </c>
      <c r="E39" s="20" t="n">
        <v>0</v>
      </c>
      <c r="F39" s="18" t="n">
        <f aca="false">D39+E39</f>
        <v>6</v>
      </c>
      <c r="G39" s="18" t="s">
        <v>276</v>
      </c>
      <c r="H39" s="21" t="n">
        <v>555.75</v>
      </c>
      <c r="I39" s="22" t="n">
        <f aca="false">F39*H39</f>
        <v>3334.5</v>
      </c>
      <c r="J39" s="18" t="s">
        <v>131</v>
      </c>
      <c r="K39" s="18" t="s">
        <v>62</v>
      </c>
      <c r="L39" s="23" t="s">
        <v>63</v>
      </c>
      <c r="M39" s="19" t="s">
        <v>351</v>
      </c>
    </row>
    <row r="40" customFormat="false" ht="15" hidden="false" customHeight="false" outlineLevel="0" collapsed="false">
      <c r="A40" s="18" t="s">
        <v>352</v>
      </c>
      <c r="B40" s="18" t="s">
        <v>353</v>
      </c>
      <c r="C40" s="19" t="s">
        <v>354</v>
      </c>
      <c r="D40" s="20" t="n">
        <v>3</v>
      </c>
      <c r="E40" s="20" t="n">
        <v>0</v>
      </c>
      <c r="F40" s="18" t="n">
        <f aca="false">D40+E40</f>
        <v>3</v>
      </c>
      <c r="G40" s="18" t="s">
        <v>342</v>
      </c>
      <c r="H40" s="21" t="n">
        <v>1058.51</v>
      </c>
      <c r="I40" s="22" t="n">
        <f aca="false">F40*H40</f>
        <v>3175.53</v>
      </c>
      <c r="J40" s="18" t="s">
        <v>260</v>
      </c>
      <c r="K40" s="18" t="s">
        <v>62</v>
      </c>
      <c r="L40" s="23" t="s">
        <v>63</v>
      </c>
      <c r="M40" s="19" t="s">
        <v>355</v>
      </c>
    </row>
    <row r="41" customFormat="false" ht="15" hidden="false" customHeight="false" outlineLevel="0" collapsed="false">
      <c r="A41" s="18" t="s">
        <v>356</v>
      </c>
      <c r="B41" s="18" t="s">
        <v>357</v>
      </c>
      <c r="C41" s="19" t="s">
        <v>358</v>
      </c>
      <c r="D41" s="20" t="n">
        <v>58</v>
      </c>
      <c r="E41" s="20" t="n">
        <v>0</v>
      </c>
      <c r="F41" s="18" t="n">
        <f aca="false">D41+E41</f>
        <v>58</v>
      </c>
      <c r="G41" s="18" t="s">
        <v>60</v>
      </c>
      <c r="H41" s="21" t="n">
        <v>16.69</v>
      </c>
      <c r="I41" s="22" t="n">
        <f aca="false">F41*H41</f>
        <v>968.02</v>
      </c>
      <c r="J41" s="18" t="s">
        <v>131</v>
      </c>
      <c r="K41" s="18" t="s">
        <v>62</v>
      </c>
      <c r="L41" s="23" t="s">
        <v>63</v>
      </c>
      <c r="M41" s="19" t="s">
        <v>359</v>
      </c>
    </row>
    <row r="42" customFormat="false" ht="15" hidden="false" customHeight="false" outlineLevel="0" collapsed="false">
      <c r="A42" s="18" t="s">
        <v>360</v>
      </c>
      <c r="B42" s="18" t="s">
        <v>361</v>
      </c>
      <c r="C42" s="19" t="s">
        <v>362</v>
      </c>
      <c r="D42" s="20" t="n">
        <v>56</v>
      </c>
      <c r="E42" s="20" t="n">
        <v>0</v>
      </c>
      <c r="F42" s="18" t="n">
        <f aca="false">D42+E42</f>
        <v>56</v>
      </c>
      <c r="G42" s="18" t="s">
        <v>60</v>
      </c>
      <c r="H42" s="21" t="n">
        <v>63.4</v>
      </c>
      <c r="I42" s="22" t="n">
        <f aca="false">F42*H42</f>
        <v>3550.4</v>
      </c>
      <c r="J42" s="18" t="s">
        <v>131</v>
      </c>
      <c r="K42" s="18" t="s">
        <v>62</v>
      </c>
      <c r="L42" s="23" t="s">
        <v>63</v>
      </c>
      <c r="M42" s="19" t="s">
        <v>363</v>
      </c>
    </row>
    <row r="43" customFormat="false" ht="15" hidden="false" customHeight="false" outlineLevel="0" collapsed="false">
      <c r="A43" s="18" t="s">
        <v>364</v>
      </c>
      <c r="B43" s="18" t="s">
        <v>365</v>
      </c>
      <c r="C43" s="19" t="s">
        <v>366</v>
      </c>
      <c r="D43" s="20" t="n">
        <v>6</v>
      </c>
      <c r="E43" s="20" t="n">
        <v>0</v>
      </c>
      <c r="F43" s="18" t="n">
        <f aca="false">D43+E43</f>
        <v>6</v>
      </c>
      <c r="G43" s="18" t="s">
        <v>342</v>
      </c>
      <c r="H43" s="21" t="n">
        <v>145.81</v>
      </c>
      <c r="I43" s="22" t="n">
        <f aca="false">F43*H43</f>
        <v>874.86</v>
      </c>
      <c r="J43" s="18" t="s">
        <v>131</v>
      </c>
      <c r="K43" s="18" t="s">
        <v>62</v>
      </c>
      <c r="L43" s="23" t="s">
        <v>63</v>
      </c>
      <c r="M43" s="19" t="s">
        <v>367</v>
      </c>
    </row>
    <row r="44" customFormat="false" ht="15" hidden="false" customHeight="false" outlineLevel="0" collapsed="false">
      <c r="A44" s="18" t="s">
        <v>368</v>
      </c>
      <c r="B44" s="18" t="s">
        <v>369</v>
      </c>
      <c r="C44" s="19" t="s">
        <v>370</v>
      </c>
      <c r="D44" s="20" t="n">
        <v>10</v>
      </c>
      <c r="E44" s="20" t="n">
        <v>0</v>
      </c>
      <c r="F44" s="18" t="n">
        <f aca="false">D44+E44</f>
        <v>10</v>
      </c>
      <c r="G44" s="18" t="s">
        <v>276</v>
      </c>
      <c r="H44" s="21" t="n">
        <v>178.24</v>
      </c>
      <c r="I44" s="22" t="n">
        <f aca="false">F44*H44</f>
        <v>1782.4</v>
      </c>
      <c r="J44" s="18" t="s">
        <v>260</v>
      </c>
      <c r="K44" s="18" t="s">
        <v>261</v>
      </c>
      <c r="L44" s="23" t="s">
        <v>63</v>
      </c>
      <c r="M44" s="19" t="s">
        <v>371</v>
      </c>
    </row>
    <row r="45" customFormat="false" ht="15" hidden="false" customHeight="false" outlineLevel="0" collapsed="false">
      <c r="A45" s="9"/>
      <c r="B45" s="9"/>
      <c r="C45" s="9"/>
      <c r="D45" s="9"/>
      <c r="E45" s="9"/>
      <c r="F45" s="9"/>
      <c r="G45" s="9"/>
      <c r="H45" s="10" t="s">
        <v>204</v>
      </c>
      <c r="I45" s="11" t="n">
        <f aca="false">SUM(I5:I44)</f>
        <v>859423.32</v>
      </c>
      <c r="J45" s="9"/>
      <c r="K45" s="9"/>
      <c r="L45" s="9"/>
      <c r="M45" s="9"/>
    </row>
    <row r="47" customFormat="false" ht="15" hidden="false" customHeight="false" outlineLevel="0" collapsed="false">
      <c r="A47" s="15" t="s">
        <v>205</v>
      </c>
    </row>
  </sheetData>
  <hyperlinks>
    <hyperlink ref="L5" r:id="rId1" display="Ver producto"/>
    <hyperlink ref="L6" r:id="rId2" display="Ver producto"/>
    <hyperlink ref="L7" r:id="rId3" display="Ver producto"/>
    <hyperlink ref="L8" r:id="rId4" display="Ver producto"/>
    <hyperlink ref="L9" r:id="rId5" display="Ver producto"/>
    <hyperlink ref="L10" r:id="rId6" display="Ver producto"/>
    <hyperlink ref="L11" r:id="rId7" display="Ver producto"/>
    <hyperlink ref="L12" r:id="rId8" display="Ver producto"/>
    <hyperlink ref="L13" r:id="rId9" display="Ver producto"/>
    <hyperlink ref="L14" r:id="rId10" display="Ver producto"/>
    <hyperlink ref="L15" r:id="rId11" display="Ver producto"/>
    <hyperlink ref="L16" r:id="rId12" display="Ver producto"/>
    <hyperlink ref="L17" r:id="rId13" display="Ver producto"/>
    <hyperlink ref="L18" r:id="rId14" display="Ver producto"/>
    <hyperlink ref="L19" r:id="rId15" display="Ver producto"/>
    <hyperlink ref="L20" r:id="rId16" display="Ver producto"/>
    <hyperlink ref="L21" r:id="rId17" display="Ver producto"/>
    <hyperlink ref="L22" r:id="rId18" display="Ver producto"/>
    <hyperlink ref="L23" r:id="rId19" display="Ver producto"/>
    <hyperlink ref="L24" r:id="rId20" display="Ver producto"/>
    <hyperlink ref="L25" r:id="rId21" display="Ver producto"/>
    <hyperlink ref="L26" r:id="rId22" display="Ver producto"/>
    <hyperlink ref="L27" r:id="rId23" display="Ver producto"/>
    <hyperlink ref="L28" r:id="rId24" display="Ver producto"/>
    <hyperlink ref="L29" r:id="rId25" display="Ver producto"/>
    <hyperlink ref="L30" r:id="rId26" display="Ver producto"/>
    <hyperlink ref="L31" r:id="rId27" display="Ver producto"/>
    <hyperlink ref="L32" r:id="rId28" display="Ver producto"/>
    <hyperlink ref="L33" r:id="rId29" display="Ver producto"/>
    <hyperlink ref="L34" r:id="rId30" display="Ver producto"/>
    <hyperlink ref="L35" r:id="rId31" display="Ver producto"/>
    <hyperlink ref="L36" r:id="rId32" display="Ver producto"/>
    <hyperlink ref="L37" r:id="rId33" display="Ver producto"/>
    <hyperlink ref="L38" r:id="rId34" display="Ver producto"/>
    <hyperlink ref="L39" r:id="rId35" display="Ver producto"/>
    <hyperlink ref="L40" r:id="rId36" display="Ver producto"/>
    <hyperlink ref="L41" r:id="rId37" display="Ver producto"/>
    <hyperlink ref="L42" r:id="rId38" display="Ver producto"/>
    <hyperlink ref="L43" r:id="rId39" display="Ver producto"/>
    <hyperlink ref="L44" r:id="rId40" display="Ver produc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11" min="9" style="0" width="16"/>
    <col collapsed="false" customWidth="true" hidden="false" outlineLevel="0" max="12" min="12" style="0" width="13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" t="s">
        <v>372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17" t="s">
        <v>44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 t="s">
        <v>55</v>
      </c>
      <c r="M4" s="17" t="s">
        <v>56</v>
      </c>
    </row>
    <row r="5" customFormat="false" ht="15" hidden="false" customHeight="false" outlineLevel="0" collapsed="false">
      <c r="A5" s="18" t="s">
        <v>373</v>
      </c>
      <c r="B5" s="18" t="s">
        <v>374</v>
      </c>
      <c r="C5" s="19" t="s">
        <v>375</v>
      </c>
      <c r="D5" s="20" t="n">
        <v>26</v>
      </c>
      <c r="E5" s="20" t="n">
        <v>4</v>
      </c>
      <c r="F5" s="18" t="n">
        <f aca="false">D5+E5</f>
        <v>30</v>
      </c>
      <c r="G5" s="18" t="s">
        <v>60</v>
      </c>
      <c r="H5" s="21" t="n">
        <v>681.7</v>
      </c>
      <c r="I5" s="22" t="n">
        <f aca="false">F5*H5</f>
        <v>20451</v>
      </c>
      <c r="J5" s="18" t="s">
        <v>376</v>
      </c>
      <c r="K5" s="18" t="s">
        <v>62</v>
      </c>
      <c r="L5" s="23" t="s">
        <v>63</v>
      </c>
      <c r="M5" s="19" t="s">
        <v>377</v>
      </c>
    </row>
    <row r="6" customFormat="false" ht="23.85" hidden="false" customHeight="false" outlineLevel="0" collapsed="false">
      <c r="A6" s="18" t="s">
        <v>378</v>
      </c>
      <c r="B6" s="18" t="s">
        <v>379</v>
      </c>
      <c r="C6" s="19" t="s">
        <v>380</v>
      </c>
      <c r="D6" s="20" t="n">
        <v>1</v>
      </c>
      <c r="E6" s="20" t="n">
        <v>0</v>
      </c>
      <c r="F6" s="18" t="n">
        <f aca="false">D6+E6</f>
        <v>1</v>
      </c>
      <c r="G6" s="18" t="s">
        <v>381</v>
      </c>
      <c r="H6" s="21" t="n">
        <v>106840.9</v>
      </c>
      <c r="I6" s="22" t="n">
        <f aca="false">F6*H6</f>
        <v>106840.9</v>
      </c>
      <c r="J6" s="18" t="s">
        <v>80</v>
      </c>
      <c r="K6" s="18" t="s">
        <v>62</v>
      </c>
      <c r="L6" s="23" t="s">
        <v>63</v>
      </c>
      <c r="M6" s="19" t="s">
        <v>382</v>
      </c>
    </row>
    <row r="7" customFormat="false" ht="15" hidden="false" customHeight="false" outlineLevel="0" collapsed="false">
      <c r="A7" s="18" t="s">
        <v>383</v>
      </c>
      <c r="B7" s="18" t="s">
        <v>384</v>
      </c>
      <c r="C7" s="19" t="s">
        <v>385</v>
      </c>
      <c r="D7" s="20" t="n">
        <v>0</v>
      </c>
      <c r="E7" s="20" t="n">
        <v>2</v>
      </c>
      <c r="F7" s="18" t="n">
        <f aca="false">D7+E7</f>
        <v>2</v>
      </c>
      <c r="G7" s="18" t="s">
        <v>60</v>
      </c>
      <c r="H7" s="21" t="n">
        <v>897.75</v>
      </c>
      <c r="I7" s="22" t="n">
        <f aca="false">F7*H7</f>
        <v>1795.5</v>
      </c>
      <c r="J7" s="18" t="s">
        <v>184</v>
      </c>
      <c r="K7" s="18" t="s">
        <v>62</v>
      </c>
      <c r="L7" s="23" t="s">
        <v>63</v>
      </c>
      <c r="M7" s="19"/>
    </row>
    <row r="8" customFormat="false" ht="15" hidden="false" customHeight="false" outlineLevel="0" collapsed="false">
      <c r="A8" s="24" t="s">
        <v>386</v>
      </c>
      <c r="B8" s="24" t="s">
        <v>387</v>
      </c>
      <c r="C8" s="25" t="s">
        <v>388</v>
      </c>
      <c r="D8" s="26" t="n">
        <v>5</v>
      </c>
      <c r="E8" s="26" t="n">
        <v>0</v>
      </c>
      <c r="F8" s="24" t="n">
        <f aca="false">D8+E8</f>
        <v>5</v>
      </c>
      <c r="G8" s="24" t="s">
        <v>389</v>
      </c>
      <c r="H8" s="27" t="n">
        <v>423.55</v>
      </c>
      <c r="I8" s="28" t="n">
        <f aca="false">F8*H8</f>
        <v>2117.75</v>
      </c>
      <c r="J8" s="24" t="s">
        <v>131</v>
      </c>
      <c r="K8" s="24" t="s">
        <v>62</v>
      </c>
      <c r="L8" s="29" t="s">
        <v>63</v>
      </c>
      <c r="M8" s="25" t="s">
        <v>390</v>
      </c>
    </row>
    <row r="9" customFormat="false" ht="15" hidden="false" customHeight="false" outlineLevel="0" collapsed="false">
      <c r="A9" s="18" t="s">
        <v>391</v>
      </c>
      <c r="B9" s="18" t="s">
        <v>392</v>
      </c>
      <c r="C9" s="19" t="s">
        <v>393</v>
      </c>
      <c r="D9" s="20" t="n">
        <v>26</v>
      </c>
      <c r="E9" s="20" t="n">
        <v>4</v>
      </c>
      <c r="F9" s="18" t="n">
        <f aca="false">D9+E9</f>
        <v>30</v>
      </c>
      <c r="G9" s="18" t="s">
        <v>60</v>
      </c>
      <c r="H9" s="21" t="n">
        <v>195.57</v>
      </c>
      <c r="I9" s="22" t="n">
        <f aca="false">F9*H9</f>
        <v>5867.1</v>
      </c>
      <c r="J9" s="18" t="s">
        <v>131</v>
      </c>
      <c r="K9" s="18" t="s">
        <v>62</v>
      </c>
      <c r="L9" s="23" t="s">
        <v>63</v>
      </c>
      <c r="M9" s="19"/>
    </row>
    <row r="10" customFormat="false" ht="15" hidden="false" customHeight="false" outlineLevel="0" collapsed="false">
      <c r="A10" s="18" t="s">
        <v>394</v>
      </c>
      <c r="B10" s="18" t="s">
        <v>395</v>
      </c>
      <c r="C10" s="19" t="s">
        <v>396</v>
      </c>
      <c r="D10" s="20" t="n">
        <v>0</v>
      </c>
      <c r="E10" s="20" t="n">
        <v>4</v>
      </c>
      <c r="F10" s="18" t="n">
        <f aca="false">D10+E10</f>
        <v>4</v>
      </c>
      <c r="G10" s="18" t="s">
        <v>60</v>
      </c>
      <c r="H10" s="21" t="n">
        <v>9.74</v>
      </c>
      <c r="I10" s="22" t="n">
        <f aca="false">F10*H10</f>
        <v>38.96</v>
      </c>
      <c r="J10" s="18" t="s">
        <v>260</v>
      </c>
      <c r="K10" s="18" t="s">
        <v>261</v>
      </c>
      <c r="L10" s="23" t="s">
        <v>63</v>
      </c>
      <c r="M10" s="19"/>
    </row>
    <row r="11" customFormat="false" ht="15" hidden="false" customHeight="false" outlineLevel="0" collapsed="false">
      <c r="A11" s="24" t="s">
        <v>397</v>
      </c>
      <c r="B11" s="24" t="s">
        <v>398</v>
      </c>
      <c r="C11" s="25" t="s">
        <v>399</v>
      </c>
      <c r="D11" s="26" t="n">
        <v>26</v>
      </c>
      <c r="E11" s="26" t="n">
        <v>4</v>
      </c>
      <c r="F11" s="24" t="n">
        <f aca="false">D11+E11</f>
        <v>30</v>
      </c>
      <c r="G11" s="24" t="s">
        <v>60</v>
      </c>
      <c r="H11" s="27" t="n">
        <v>77.31</v>
      </c>
      <c r="I11" s="28" t="n">
        <f aca="false">F11*H11</f>
        <v>2319.3</v>
      </c>
      <c r="J11" s="24" t="s">
        <v>131</v>
      </c>
      <c r="K11" s="24" t="s">
        <v>62</v>
      </c>
      <c r="L11" s="29" t="s">
        <v>63</v>
      </c>
      <c r="M11" s="25" t="s">
        <v>400</v>
      </c>
    </row>
    <row r="12" customFormat="false" ht="15" hidden="false" customHeight="false" outlineLevel="0" collapsed="false">
      <c r="A12" s="18" t="s">
        <v>401</v>
      </c>
      <c r="B12" s="18" t="s">
        <v>402</v>
      </c>
      <c r="C12" s="19" t="s">
        <v>403</v>
      </c>
      <c r="D12" s="20" t="n">
        <v>56</v>
      </c>
      <c r="E12" s="20" t="n">
        <v>6</v>
      </c>
      <c r="F12" s="18" t="n">
        <f aca="false">D12+E12</f>
        <v>62</v>
      </c>
      <c r="G12" s="18" t="s">
        <v>60</v>
      </c>
      <c r="H12" s="21" t="n">
        <v>68.89</v>
      </c>
      <c r="I12" s="22" t="n">
        <f aca="false">F12*H12</f>
        <v>4271.18</v>
      </c>
      <c r="J12" s="18" t="s">
        <v>404</v>
      </c>
      <c r="K12" s="18" t="s">
        <v>62</v>
      </c>
      <c r="L12" s="23" t="s">
        <v>63</v>
      </c>
      <c r="M12" s="19"/>
    </row>
    <row r="13" customFormat="false" ht="15" hidden="false" customHeight="false" outlineLevel="0" collapsed="false">
      <c r="A13" s="18" t="s">
        <v>405</v>
      </c>
      <c r="B13" s="18" t="s">
        <v>406</v>
      </c>
      <c r="C13" s="19" t="s">
        <v>407</v>
      </c>
      <c r="D13" s="20" t="n">
        <v>1</v>
      </c>
      <c r="E13" s="20" t="n">
        <v>0</v>
      </c>
      <c r="F13" s="18" t="n">
        <f aca="false">D13+E13</f>
        <v>1</v>
      </c>
      <c r="G13" s="18" t="s">
        <v>60</v>
      </c>
      <c r="H13" s="21" t="n">
        <v>914.3</v>
      </c>
      <c r="I13" s="22" t="n">
        <f aca="false">F13*H13</f>
        <v>914.3</v>
      </c>
      <c r="J13" s="18" t="s">
        <v>131</v>
      </c>
      <c r="K13" s="18" t="s">
        <v>62</v>
      </c>
      <c r="L13" s="23" t="s">
        <v>63</v>
      </c>
      <c r="M13" s="19"/>
    </row>
    <row r="14" customFormat="false" ht="15" hidden="false" customHeight="false" outlineLevel="0" collapsed="false">
      <c r="A14" s="18" t="s">
        <v>408</v>
      </c>
      <c r="B14" s="18" t="s">
        <v>409</v>
      </c>
      <c r="C14" s="19" t="s">
        <v>410</v>
      </c>
      <c r="D14" s="20" t="n">
        <v>1</v>
      </c>
      <c r="E14" s="20" t="n">
        <v>0</v>
      </c>
      <c r="F14" s="18" t="n">
        <f aca="false">D14+E14</f>
        <v>1</v>
      </c>
      <c r="G14" s="18" t="s">
        <v>60</v>
      </c>
      <c r="H14" s="21" t="n">
        <v>156.01</v>
      </c>
      <c r="I14" s="22" t="n">
        <f aca="false">F14*H14</f>
        <v>156.01</v>
      </c>
      <c r="J14" s="18" t="s">
        <v>260</v>
      </c>
      <c r="K14" s="18" t="s">
        <v>261</v>
      </c>
      <c r="L14" s="23" t="s">
        <v>63</v>
      </c>
      <c r="M14" s="19"/>
    </row>
    <row r="15" customFormat="false" ht="15" hidden="false" customHeight="false" outlineLevel="0" collapsed="false">
      <c r="A15" s="18" t="s">
        <v>411</v>
      </c>
      <c r="B15" s="18" t="s">
        <v>412</v>
      </c>
      <c r="C15" s="19" t="s">
        <v>413</v>
      </c>
      <c r="D15" s="20" t="n">
        <v>12</v>
      </c>
      <c r="E15" s="20" t="n">
        <v>1</v>
      </c>
      <c r="F15" s="18" t="n">
        <f aca="false">D15+E15</f>
        <v>13</v>
      </c>
      <c r="G15" s="18" t="s">
        <v>60</v>
      </c>
      <c r="H15" s="21" t="n">
        <v>276.24</v>
      </c>
      <c r="I15" s="22" t="n">
        <f aca="false">F15*H15</f>
        <v>3591.12</v>
      </c>
      <c r="J15" s="18" t="s">
        <v>131</v>
      </c>
      <c r="K15" s="18" t="s">
        <v>62</v>
      </c>
      <c r="L15" s="23" t="s">
        <v>63</v>
      </c>
      <c r="M15" s="19"/>
    </row>
    <row r="16" customFormat="false" ht="15" hidden="false" customHeight="false" outlineLevel="0" collapsed="false">
      <c r="A16" s="18" t="s">
        <v>414</v>
      </c>
      <c r="B16" s="18" t="s">
        <v>415</v>
      </c>
      <c r="C16" s="19" t="s">
        <v>416</v>
      </c>
      <c r="D16" s="20" t="n">
        <v>120</v>
      </c>
      <c r="E16" s="20" t="n">
        <v>0</v>
      </c>
      <c r="F16" s="18" t="n">
        <f aca="false">D16+E16</f>
        <v>120</v>
      </c>
      <c r="G16" s="18" t="s">
        <v>60</v>
      </c>
      <c r="H16" s="21" t="n">
        <v>7.77</v>
      </c>
      <c r="I16" s="22" t="n">
        <f aca="false">F16*H16</f>
        <v>932.4</v>
      </c>
      <c r="J16" s="18" t="s">
        <v>131</v>
      </c>
      <c r="K16" s="18" t="s">
        <v>62</v>
      </c>
      <c r="L16" s="23" t="s">
        <v>63</v>
      </c>
      <c r="M16" s="19" t="s">
        <v>417</v>
      </c>
    </row>
    <row r="17" customFormat="false" ht="15" hidden="false" customHeight="false" outlineLevel="0" collapsed="false">
      <c r="A17" s="9"/>
      <c r="B17" s="9"/>
      <c r="C17" s="9"/>
      <c r="D17" s="9"/>
      <c r="E17" s="9"/>
      <c r="F17" s="9"/>
      <c r="G17" s="9"/>
      <c r="H17" s="10" t="s">
        <v>204</v>
      </c>
      <c r="I17" s="11" t="n">
        <f aca="false">SUM(I5:I16)</f>
        <v>149295.52</v>
      </c>
      <c r="J17" s="9"/>
      <c r="K17" s="9"/>
      <c r="L17" s="9"/>
      <c r="M17" s="9"/>
    </row>
    <row r="19" customFormat="false" ht="15" hidden="false" customHeight="false" outlineLevel="0" collapsed="false">
      <c r="A19" s="15" t="s">
        <v>205</v>
      </c>
    </row>
  </sheetData>
  <hyperlinks>
    <hyperlink ref="L5" r:id="rId1" display="Ver producto"/>
    <hyperlink ref="L6" r:id="rId2" display="Ver producto"/>
    <hyperlink ref="L7" r:id="rId3" display="Ver producto"/>
    <hyperlink ref="L8" r:id="rId4" display="Ver producto"/>
    <hyperlink ref="L9" r:id="rId5" display="Ver producto"/>
    <hyperlink ref="L10" r:id="rId6" display="Ver producto"/>
    <hyperlink ref="L11" r:id="rId7" display="Ver producto"/>
    <hyperlink ref="L12" r:id="rId8" display="Ver producto"/>
    <hyperlink ref="L13" r:id="rId9" display="Ver producto"/>
    <hyperlink ref="L14" r:id="rId10" display="Ver producto"/>
    <hyperlink ref="L15" r:id="rId11" display="Ver producto"/>
    <hyperlink ref="L16" r:id="rId12" display="Ver produc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11" min="9" style="0" width="16"/>
    <col collapsed="false" customWidth="true" hidden="false" outlineLevel="0" max="12" min="12" style="0" width="13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" t="s">
        <v>418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17" t="s">
        <v>44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 t="s">
        <v>55</v>
      </c>
      <c r="M4" s="17" t="s">
        <v>56</v>
      </c>
    </row>
    <row r="5" customFormat="false" ht="15" hidden="false" customHeight="false" outlineLevel="0" collapsed="false">
      <c r="A5" s="18" t="s">
        <v>419</v>
      </c>
      <c r="B5" s="18" t="s">
        <v>420</v>
      </c>
      <c r="C5" s="19" t="s">
        <v>421</v>
      </c>
      <c r="D5" s="20" t="n">
        <v>46</v>
      </c>
      <c r="E5" s="20" t="n">
        <v>3</v>
      </c>
      <c r="F5" s="18" t="n">
        <f aca="false">D5+E5</f>
        <v>49</v>
      </c>
      <c r="G5" s="18" t="s">
        <v>60</v>
      </c>
      <c r="H5" s="21" t="n">
        <v>1364.62</v>
      </c>
      <c r="I5" s="22" t="n">
        <f aca="false">F5*H5</f>
        <v>66866.38</v>
      </c>
      <c r="J5" s="18" t="s">
        <v>131</v>
      </c>
      <c r="K5" s="18" t="s">
        <v>62</v>
      </c>
      <c r="L5" s="23" t="s">
        <v>63</v>
      </c>
      <c r="M5" s="19" t="s">
        <v>422</v>
      </c>
    </row>
    <row r="6" customFormat="false" ht="15" hidden="false" customHeight="false" outlineLevel="0" collapsed="false">
      <c r="A6" s="18" t="s">
        <v>423</v>
      </c>
      <c r="B6" s="18" t="s">
        <v>424</v>
      </c>
      <c r="C6" s="19" t="s">
        <v>425</v>
      </c>
      <c r="D6" s="20" t="n">
        <v>7</v>
      </c>
      <c r="E6" s="20" t="n">
        <v>1</v>
      </c>
      <c r="F6" s="18" t="n">
        <f aca="false">D6+E6</f>
        <v>8</v>
      </c>
      <c r="G6" s="18" t="s">
        <v>60</v>
      </c>
      <c r="H6" s="21" t="n">
        <v>3318.13</v>
      </c>
      <c r="I6" s="22" t="n">
        <f aca="false">F6*H6</f>
        <v>26545.04</v>
      </c>
      <c r="J6" s="18" t="s">
        <v>61</v>
      </c>
      <c r="K6" s="18" t="s">
        <v>62</v>
      </c>
      <c r="L6" s="23" t="s">
        <v>63</v>
      </c>
      <c r="M6" s="19"/>
    </row>
    <row r="7" customFormat="false" ht="15" hidden="false" customHeight="false" outlineLevel="0" collapsed="false">
      <c r="A7" s="18" t="s">
        <v>426</v>
      </c>
      <c r="B7" s="18" t="s">
        <v>427</v>
      </c>
      <c r="C7" s="19" t="s">
        <v>428</v>
      </c>
      <c r="D7" s="20" t="n">
        <v>7</v>
      </c>
      <c r="E7" s="20" t="n">
        <v>1</v>
      </c>
      <c r="F7" s="18" t="n">
        <f aca="false">D7+E7</f>
        <v>8</v>
      </c>
      <c r="G7" s="18" t="s">
        <v>60</v>
      </c>
      <c r="H7" s="21" t="n">
        <v>1632.03</v>
      </c>
      <c r="I7" s="22" t="n">
        <f aca="false">F7*H7</f>
        <v>13056.24</v>
      </c>
      <c r="J7" s="18" t="s">
        <v>429</v>
      </c>
      <c r="K7" s="18" t="s">
        <v>62</v>
      </c>
      <c r="L7" s="23" t="s">
        <v>63</v>
      </c>
      <c r="M7" s="19"/>
    </row>
    <row r="8" customFormat="false" ht="23.85" hidden="false" customHeight="false" outlineLevel="0" collapsed="false">
      <c r="A8" s="24" t="s">
        <v>430</v>
      </c>
      <c r="B8" s="24" t="s">
        <v>431</v>
      </c>
      <c r="C8" s="25" t="s">
        <v>432</v>
      </c>
      <c r="D8" s="26" t="n">
        <v>53</v>
      </c>
      <c r="E8" s="26" t="n">
        <v>3</v>
      </c>
      <c r="F8" s="24" t="n">
        <f aca="false">D8+E8</f>
        <v>56</v>
      </c>
      <c r="G8" s="24" t="s">
        <v>60</v>
      </c>
      <c r="H8" s="27" t="n">
        <v>1064.84</v>
      </c>
      <c r="I8" s="28" t="n">
        <f aca="false">F8*H8</f>
        <v>59631.04</v>
      </c>
      <c r="J8" s="24" t="s">
        <v>433</v>
      </c>
      <c r="K8" s="24" t="s">
        <v>62</v>
      </c>
      <c r="L8" s="29" t="s">
        <v>63</v>
      </c>
      <c r="M8" s="25" t="s">
        <v>434</v>
      </c>
    </row>
    <row r="9" customFormat="false" ht="15" hidden="false" customHeight="false" outlineLevel="0" collapsed="false">
      <c r="A9" s="30" t="s">
        <v>435</v>
      </c>
      <c r="B9" s="30" t="s">
        <v>436</v>
      </c>
      <c r="C9" s="31" t="s">
        <v>437</v>
      </c>
      <c r="D9" s="32" t="n">
        <v>53</v>
      </c>
      <c r="E9" s="32" t="n">
        <v>0</v>
      </c>
      <c r="F9" s="30" t="n">
        <f aca="false">D9+E9</f>
        <v>53</v>
      </c>
      <c r="G9" s="30" t="s">
        <v>60</v>
      </c>
      <c r="H9" s="33" t="n">
        <v>97.06</v>
      </c>
      <c r="I9" s="34" t="n">
        <f aca="false">F9*H9</f>
        <v>5144.18</v>
      </c>
      <c r="J9" s="30" t="s">
        <v>438</v>
      </c>
      <c r="K9" s="30" t="s">
        <v>62</v>
      </c>
      <c r="L9" s="35" t="s">
        <v>63</v>
      </c>
      <c r="M9" s="31" t="s">
        <v>301</v>
      </c>
    </row>
    <row r="10" customFormat="false" ht="15" hidden="false" customHeight="false" outlineLevel="0" collapsed="false">
      <c r="A10" s="9"/>
      <c r="B10" s="9"/>
      <c r="C10" s="9"/>
      <c r="D10" s="9"/>
      <c r="E10" s="9"/>
      <c r="F10" s="9"/>
      <c r="G10" s="9"/>
      <c r="H10" s="10" t="s">
        <v>204</v>
      </c>
      <c r="I10" s="11" t="n">
        <f aca="false">SUM(I5:I9)</f>
        <v>171242.88</v>
      </c>
      <c r="J10" s="9"/>
      <c r="K10" s="9"/>
      <c r="L10" s="9"/>
      <c r="M10" s="9"/>
    </row>
    <row r="12" customFormat="false" ht="15" hidden="false" customHeight="false" outlineLevel="0" collapsed="false">
      <c r="A12" s="15" t="s">
        <v>205</v>
      </c>
    </row>
  </sheetData>
  <hyperlinks>
    <hyperlink ref="L5" r:id="rId1" display="Ver producto"/>
    <hyperlink ref="L6" r:id="rId2" display="Ver producto"/>
    <hyperlink ref="L7" r:id="rId3" display="Ver producto"/>
    <hyperlink ref="L8" r:id="rId4" display="Ver producto"/>
    <hyperlink ref="L9" r:id="rId5" display="Ver produc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52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8" min="8" style="0" width="15"/>
    <col collapsed="false" customWidth="true" hidden="false" outlineLevel="0" max="11" min="9" style="0" width="16"/>
    <col collapsed="false" customWidth="true" hidden="false" outlineLevel="0" max="12" min="12" style="0" width="13"/>
    <col collapsed="false" customWidth="true" hidden="false" outlineLevel="0" max="13" min="13" style="0" width="70"/>
  </cols>
  <sheetData>
    <row r="1" customFormat="false" ht="17.35" hidden="false" customHeight="false" outlineLevel="0" collapsed="false">
      <c r="A1" s="1" t="s">
        <v>439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17" t="s">
        <v>44</v>
      </c>
      <c r="B4" s="17" t="s">
        <v>45</v>
      </c>
      <c r="C4" s="17" t="s">
        <v>46</v>
      </c>
      <c r="D4" s="17" t="s">
        <v>47</v>
      </c>
      <c r="E4" s="17" t="s">
        <v>48</v>
      </c>
      <c r="F4" s="17" t="s">
        <v>49</v>
      </c>
      <c r="G4" s="17" t="s">
        <v>50</v>
      </c>
      <c r="H4" s="17" t="s">
        <v>51</v>
      </c>
      <c r="I4" s="17" t="s">
        <v>52</v>
      </c>
      <c r="J4" s="17" t="s">
        <v>53</v>
      </c>
      <c r="K4" s="17" t="s">
        <v>54</v>
      </c>
      <c r="L4" s="17" t="s">
        <v>55</v>
      </c>
      <c r="M4" s="17" t="s">
        <v>56</v>
      </c>
    </row>
    <row r="5" customFormat="false" ht="15" hidden="false" customHeight="false" outlineLevel="0" collapsed="false">
      <c r="A5" s="18" t="s">
        <v>440</v>
      </c>
      <c r="B5" s="18" t="s">
        <v>441</v>
      </c>
      <c r="C5" s="19" t="s">
        <v>442</v>
      </c>
      <c r="D5" s="20" t="n">
        <v>72</v>
      </c>
      <c r="E5" s="20" t="n">
        <v>0</v>
      </c>
      <c r="F5" s="18" t="n">
        <f aca="false">D5+E5</f>
        <v>72</v>
      </c>
      <c r="G5" s="18" t="s">
        <v>60</v>
      </c>
      <c r="H5" s="21" t="n">
        <v>2731.67</v>
      </c>
      <c r="I5" s="22" t="n">
        <f aca="false">F5*H5</f>
        <v>196680.24</v>
      </c>
      <c r="J5" s="18" t="s">
        <v>71</v>
      </c>
      <c r="K5" s="18" t="s">
        <v>62</v>
      </c>
      <c r="L5" s="23" t="s">
        <v>63</v>
      </c>
      <c r="M5" s="19" t="s">
        <v>443</v>
      </c>
    </row>
    <row r="6" customFormat="false" ht="15" hidden="false" customHeight="false" outlineLevel="0" collapsed="false">
      <c r="A6" s="18" t="s">
        <v>444</v>
      </c>
      <c r="B6" s="18" t="s">
        <v>445</v>
      </c>
      <c r="C6" s="19" t="s">
        <v>446</v>
      </c>
      <c r="D6" s="20" t="n">
        <v>6</v>
      </c>
      <c r="E6" s="20" t="n">
        <v>0</v>
      </c>
      <c r="F6" s="18" t="n">
        <f aca="false">D6+E6</f>
        <v>6</v>
      </c>
      <c r="G6" s="18" t="s">
        <v>60</v>
      </c>
      <c r="H6" s="21" t="n">
        <v>4304.05</v>
      </c>
      <c r="I6" s="22" t="n">
        <f aca="false">F6*H6</f>
        <v>25824.3</v>
      </c>
      <c r="J6" s="18" t="s">
        <v>131</v>
      </c>
      <c r="K6" s="18" t="s">
        <v>62</v>
      </c>
      <c r="L6" s="23" t="s">
        <v>63</v>
      </c>
      <c r="M6" s="19"/>
    </row>
    <row r="7" customFormat="false" ht="15" hidden="false" customHeight="false" outlineLevel="0" collapsed="false">
      <c r="A7" s="24" t="s">
        <v>447</v>
      </c>
      <c r="B7" s="24" t="s">
        <v>448</v>
      </c>
      <c r="C7" s="25" t="s">
        <v>449</v>
      </c>
      <c r="D7" s="26" t="n">
        <v>4</v>
      </c>
      <c r="E7" s="26" t="n">
        <v>0</v>
      </c>
      <c r="F7" s="24" t="n">
        <f aca="false">D7+E7</f>
        <v>4</v>
      </c>
      <c r="G7" s="24" t="s">
        <v>60</v>
      </c>
      <c r="H7" s="27" t="n">
        <v>9013.18</v>
      </c>
      <c r="I7" s="28" t="n">
        <f aca="false">F7*H7</f>
        <v>36052.72</v>
      </c>
      <c r="J7" s="24" t="s">
        <v>131</v>
      </c>
      <c r="K7" s="24" t="s">
        <v>62</v>
      </c>
      <c r="L7" s="29" t="s">
        <v>63</v>
      </c>
      <c r="M7" s="25" t="s">
        <v>450</v>
      </c>
    </row>
    <row r="8" customFormat="false" ht="15" hidden="false" customHeight="false" outlineLevel="0" collapsed="false">
      <c r="A8" s="18" t="s">
        <v>451</v>
      </c>
      <c r="B8" s="18" t="s">
        <v>452</v>
      </c>
      <c r="C8" s="19" t="s">
        <v>453</v>
      </c>
      <c r="D8" s="20" t="n">
        <v>15</v>
      </c>
      <c r="E8" s="20" t="n">
        <v>0</v>
      </c>
      <c r="F8" s="18" t="n">
        <f aca="false">D8+E8</f>
        <v>15</v>
      </c>
      <c r="G8" s="18" t="s">
        <v>60</v>
      </c>
      <c r="H8" s="21" t="n">
        <v>7505.5</v>
      </c>
      <c r="I8" s="22" t="n">
        <f aca="false">F8*H8</f>
        <v>112582.5</v>
      </c>
      <c r="J8" s="18" t="s">
        <v>131</v>
      </c>
      <c r="K8" s="18" t="s">
        <v>62</v>
      </c>
      <c r="L8" s="23" t="s">
        <v>63</v>
      </c>
      <c r="M8" s="19" t="s">
        <v>454</v>
      </c>
    </row>
    <row r="9" customFormat="false" ht="15" hidden="false" customHeight="false" outlineLevel="0" collapsed="false">
      <c r="A9" s="18" t="s">
        <v>455</v>
      </c>
      <c r="B9" s="18" t="s">
        <v>456</v>
      </c>
      <c r="C9" s="19" t="s">
        <v>457</v>
      </c>
      <c r="D9" s="20" t="n">
        <v>78</v>
      </c>
      <c r="E9" s="20" t="n">
        <v>0</v>
      </c>
      <c r="F9" s="18" t="n">
        <f aca="false">D9+E9</f>
        <v>78</v>
      </c>
      <c r="G9" s="18" t="s">
        <v>60</v>
      </c>
      <c r="H9" s="21" t="n">
        <v>199.32</v>
      </c>
      <c r="I9" s="22" t="n">
        <f aca="false">F9*H9</f>
        <v>15546.96</v>
      </c>
      <c r="J9" s="18" t="s">
        <v>131</v>
      </c>
      <c r="K9" s="18" t="s">
        <v>62</v>
      </c>
      <c r="L9" s="23" t="s">
        <v>63</v>
      </c>
      <c r="M9" s="19" t="s">
        <v>458</v>
      </c>
    </row>
    <row r="10" customFormat="false" ht="15" hidden="false" customHeight="false" outlineLevel="0" collapsed="false">
      <c r="A10" s="18" t="s">
        <v>459</v>
      </c>
      <c r="B10" s="18" t="s">
        <v>460</v>
      </c>
      <c r="C10" s="19" t="s">
        <v>461</v>
      </c>
      <c r="D10" s="20" t="n">
        <v>78</v>
      </c>
      <c r="E10" s="20" t="n">
        <v>0</v>
      </c>
      <c r="F10" s="18" t="n">
        <f aca="false">D10+E10</f>
        <v>78</v>
      </c>
      <c r="G10" s="18" t="s">
        <v>60</v>
      </c>
      <c r="H10" s="21" t="n">
        <v>407.2</v>
      </c>
      <c r="I10" s="22" t="n">
        <f aca="false">F10*H10</f>
        <v>31761.6</v>
      </c>
      <c r="J10" s="18" t="s">
        <v>131</v>
      </c>
      <c r="K10" s="18" t="s">
        <v>62</v>
      </c>
      <c r="L10" s="23" t="s">
        <v>63</v>
      </c>
      <c r="M10" s="19"/>
    </row>
    <row r="11" customFormat="false" ht="15" hidden="false" customHeight="false" outlineLevel="0" collapsed="false">
      <c r="A11" s="18" t="s">
        <v>462</v>
      </c>
      <c r="B11" s="18" t="s">
        <v>463</v>
      </c>
      <c r="C11" s="19" t="s">
        <v>464</v>
      </c>
      <c r="D11" s="20" t="n">
        <v>4</v>
      </c>
      <c r="E11" s="20" t="n">
        <v>0</v>
      </c>
      <c r="F11" s="18" t="n">
        <f aca="false">D11+E11</f>
        <v>4</v>
      </c>
      <c r="G11" s="18" t="s">
        <v>60</v>
      </c>
      <c r="H11" s="21" t="n">
        <v>1418</v>
      </c>
      <c r="I11" s="22" t="n">
        <f aca="false">F11*H11</f>
        <v>5672</v>
      </c>
      <c r="J11" s="18" t="s">
        <v>376</v>
      </c>
      <c r="K11" s="18" t="s">
        <v>62</v>
      </c>
      <c r="L11" s="23" t="s">
        <v>63</v>
      </c>
      <c r="M11" s="19"/>
    </row>
    <row r="12" customFormat="false" ht="15" hidden="false" customHeight="false" outlineLevel="0" collapsed="false">
      <c r="A12" s="24" t="s">
        <v>465</v>
      </c>
      <c r="B12" s="24" t="s">
        <v>466</v>
      </c>
      <c r="C12" s="25" t="s">
        <v>467</v>
      </c>
      <c r="D12" s="26" t="n">
        <v>97</v>
      </c>
      <c r="E12" s="26" t="n">
        <v>0</v>
      </c>
      <c r="F12" s="24" t="n">
        <f aca="false">D12+E12</f>
        <v>97</v>
      </c>
      <c r="G12" s="24" t="s">
        <v>60</v>
      </c>
      <c r="H12" s="27" t="n">
        <v>508.67</v>
      </c>
      <c r="I12" s="28" t="n">
        <f aca="false">F12*H12</f>
        <v>49340.99</v>
      </c>
      <c r="J12" s="24" t="s">
        <v>131</v>
      </c>
      <c r="K12" s="24" t="s">
        <v>62</v>
      </c>
      <c r="L12" s="29" t="s">
        <v>63</v>
      </c>
      <c r="M12" s="25" t="s">
        <v>468</v>
      </c>
    </row>
    <row r="13" customFormat="false" ht="15" hidden="false" customHeight="false" outlineLevel="0" collapsed="false">
      <c r="A13" s="24" t="s">
        <v>469</v>
      </c>
      <c r="B13" s="24" t="s">
        <v>470</v>
      </c>
      <c r="C13" s="25" t="s">
        <v>471</v>
      </c>
      <c r="D13" s="26" t="n">
        <v>15</v>
      </c>
      <c r="E13" s="26" t="n">
        <v>0</v>
      </c>
      <c r="F13" s="24" t="n">
        <f aca="false">D13+E13</f>
        <v>15</v>
      </c>
      <c r="G13" s="24" t="s">
        <v>60</v>
      </c>
      <c r="H13" s="27" t="n">
        <v>886.92</v>
      </c>
      <c r="I13" s="28" t="n">
        <f aca="false">F13*H13</f>
        <v>13303.8</v>
      </c>
      <c r="J13" s="24" t="s">
        <v>123</v>
      </c>
      <c r="K13" s="24" t="s">
        <v>62</v>
      </c>
      <c r="L13" s="29" t="s">
        <v>63</v>
      </c>
      <c r="M13" s="25" t="s">
        <v>472</v>
      </c>
    </row>
    <row r="14" customFormat="false" ht="15" hidden="false" customHeight="false" outlineLevel="0" collapsed="false">
      <c r="A14" s="9"/>
      <c r="B14" s="9"/>
      <c r="C14" s="9"/>
      <c r="D14" s="9"/>
      <c r="E14" s="9"/>
      <c r="F14" s="9"/>
      <c r="G14" s="9"/>
      <c r="H14" s="10" t="s">
        <v>204</v>
      </c>
      <c r="I14" s="11" t="n">
        <f aca="false">SUM(I5:I13)</f>
        <v>486765.11</v>
      </c>
      <c r="J14" s="9"/>
      <c r="K14" s="9"/>
      <c r="L14" s="9"/>
      <c r="M14" s="9"/>
    </row>
    <row r="16" customFormat="false" ht="15" hidden="false" customHeight="false" outlineLevel="0" collapsed="false">
      <c r="A16" s="15" t="s">
        <v>205</v>
      </c>
    </row>
  </sheetData>
  <hyperlinks>
    <hyperlink ref="L5" r:id="rId1" display="Ver producto"/>
    <hyperlink ref="L6" r:id="rId2" display="Ver producto"/>
    <hyperlink ref="L7" r:id="rId3" display="Ver producto"/>
    <hyperlink ref="L8" r:id="rId4" display="Ver producto"/>
    <hyperlink ref="L9" r:id="rId5" display="Ver producto"/>
    <hyperlink ref="L10" r:id="rId6" display="Ver producto"/>
    <hyperlink ref="L11" r:id="rId7" display="Ver producto"/>
    <hyperlink ref="L12" r:id="rId8" display="Ver producto"/>
    <hyperlink ref="L13" r:id="rId9" display="Ver producto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473</v>
      </c>
    </row>
    <row r="3" customFormat="false" ht="15" hidden="false" customHeight="false" outlineLevel="0" collapsed="false">
      <c r="A3" s="4" t="s">
        <v>474</v>
      </c>
    </row>
    <row r="4" customFormat="false" ht="15" hidden="false" customHeight="false" outlineLevel="0" collapsed="false">
      <c r="A4" s="4" t="s">
        <v>475</v>
      </c>
    </row>
    <row r="5" customFormat="false" ht="15" hidden="false" customHeight="false" outlineLevel="0" collapsed="false">
      <c r="A5" s="4" t="s">
        <v>476</v>
      </c>
    </row>
    <row r="6" customFormat="false" ht="15" hidden="false" customHeight="false" outlineLevel="0" collapsed="false">
      <c r="A6" s="4" t="s">
        <v>477</v>
      </c>
    </row>
    <row r="7" customFormat="false" ht="15" hidden="false" customHeight="false" outlineLevel="0" collapsed="false">
      <c r="A7" s="4" t="s">
        <v>478</v>
      </c>
    </row>
    <row r="8" customFormat="false" ht="15" hidden="false" customHeight="false" outlineLevel="0" collapsed="false">
      <c r="A8" s="4" t="s">
        <v>479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4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480</v>
      </c>
    </row>
    <row r="3" customFormat="false" ht="15" hidden="false" customHeight="false" outlineLevel="0" collapsed="false">
      <c r="A3" s="16" t="s">
        <v>481</v>
      </c>
      <c r="B3" s="16" t="s">
        <v>482</v>
      </c>
      <c r="C3" s="16" t="s">
        <v>483</v>
      </c>
      <c r="D3" s="16" t="s">
        <v>484</v>
      </c>
    </row>
    <row r="4" customFormat="false" ht="15" hidden="false" customHeight="false" outlineLevel="0" collapsed="false">
      <c r="A4" s="4" t="s">
        <v>485</v>
      </c>
      <c r="B4" s="37" t="n">
        <v>72</v>
      </c>
      <c r="C4" s="37" t="n">
        <v>4</v>
      </c>
      <c r="D4" s="4" t="s">
        <v>486</v>
      </c>
    </row>
    <row r="5" customFormat="false" ht="15" hidden="false" customHeight="false" outlineLevel="0" collapsed="false">
      <c r="A5" s="4" t="s">
        <v>487</v>
      </c>
      <c r="B5" s="37" t="n">
        <v>6</v>
      </c>
      <c r="C5" s="37" t="n">
        <v>6</v>
      </c>
      <c r="D5" s="4" t="s">
        <v>488</v>
      </c>
    </row>
    <row r="6" customFormat="false" ht="15" hidden="false" customHeight="false" outlineLevel="0" collapsed="false">
      <c r="A6" s="4" t="s">
        <v>489</v>
      </c>
      <c r="B6" s="37" t="n">
        <v>4</v>
      </c>
      <c r="C6" s="37" t="n">
        <v>8</v>
      </c>
      <c r="D6" s="4" t="s">
        <v>488</v>
      </c>
    </row>
    <row r="7" customFormat="false" ht="15" hidden="false" customHeight="false" outlineLevel="0" collapsed="false">
      <c r="A7" s="4" t="s">
        <v>490</v>
      </c>
      <c r="B7" s="37" t="n">
        <v>15</v>
      </c>
      <c r="C7" s="37" t="n">
        <v>4</v>
      </c>
      <c r="D7" s="4" t="s">
        <v>488</v>
      </c>
    </row>
    <row r="8" customFormat="false" ht="15" hidden="false" customHeight="false" outlineLevel="0" collapsed="false">
      <c r="A8" s="4" t="s">
        <v>491</v>
      </c>
      <c r="B8" s="38" t="n">
        <f aca="false">SUM(B4:B7)</f>
        <v>97</v>
      </c>
      <c r="D8" s="4"/>
    </row>
    <row r="9" customFormat="false" ht="15" hidden="false" customHeight="false" outlineLevel="0" collapsed="false">
      <c r="A9" s="4" t="s">
        <v>492</v>
      </c>
      <c r="B9" s="38" t="n">
        <f aca="false">SUMPRODUCT(B4:B7,C4:C7)</f>
        <v>416</v>
      </c>
      <c r="D9" s="4" t="s">
        <v>493</v>
      </c>
    </row>
    <row r="10" customFormat="false" ht="15" hidden="false" customHeight="false" outlineLevel="0" collapsed="false">
      <c r="A10" s="4" t="s">
        <v>494</v>
      </c>
      <c r="B10" s="38" t="n">
        <f aca="false">B9/2</f>
        <v>208</v>
      </c>
      <c r="D10" s="4"/>
    </row>
    <row r="11" customFormat="false" ht="15" hidden="false" customHeight="false" outlineLevel="0" collapsed="false">
      <c r="A11" s="4" t="s">
        <v>495</v>
      </c>
      <c r="B11" s="39" t="n">
        <v>30</v>
      </c>
      <c r="D11" s="4"/>
    </row>
    <row r="12" customFormat="false" ht="15" hidden="false" customHeight="false" outlineLevel="0" collapsed="false">
      <c r="A12" s="4" t="s">
        <v>496</v>
      </c>
      <c r="B12" s="38" t="n">
        <f aca="false">B9/8*86400*B11/1000000</f>
        <v>134.784</v>
      </c>
      <c r="D12" s="4"/>
    </row>
    <row r="13" customFormat="false" ht="15" hidden="false" customHeight="false" outlineLevel="0" collapsed="false">
      <c r="A13" s="4" t="s">
        <v>497</v>
      </c>
      <c r="B13" s="40" t="n">
        <v>0.25</v>
      </c>
      <c r="D13" s="4"/>
    </row>
    <row r="14" customFormat="false" ht="15" hidden="false" customHeight="false" outlineLevel="0" collapsed="false">
      <c r="A14" s="4" t="s">
        <v>498</v>
      </c>
      <c r="B14" s="38" t="n">
        <f aca="false">B12*(1+B13)</f>
        <v>168.48</v>
      </c>
      <c r="D14" s="4"/>
    </row>
    <row r="15" customFormat="false" ht="15" hidden="false" customHeight="false" outlineLevel="0" collapsed="false">
      <c r="A15" s="4" t="s">
        <v>499</v>
      </c>
      <c r="B15" s="39" t="n">
        <v>8</v>
      </c>
      <c r="C15" s="37" t="n">
        <v>16</v>
      </c>
      <c r="D15" s="4" t="s">
        <v>500</v>
      </c>
    </row>
    <row r="16" customFormat="false" ht="15" hidden="false" customHeight="false" outlineLevel="0" collapsed="false">
      <c r="A16" s="4" t="s">
        <v>501</v>
      </c>
      <c r="B16" s="38" t="n">
        <f aca="false">2*(B15-2)*C15</f>
        <v>192</v>
      </c>
      <c r="D16" s="4"/>
    </row>
    <row r="17" customFormat="false" ht="15" hidden="false" customHeight="false" outlineLevel="0" collapsed="false">
      <c r="A17" s="4" t="s">
        <v>502</v>
      </c>
      <c r="B17" s="38" t="n">
        <f aca="false">B16-B14</f>
        <v>23.52</v>
      </c>
      <c r="D17" s="4" t="s">
        <v>503</v>
      </c>
    </row>
    <row r="18" customFormat="false" ht="15" hidden="false" customHeight="false" outlineLevel="0" collapsed="false">
      <c r="A18" s="4" t="s">
        <v>504</v>
      </c>
      <c r="B18" s="38" t="n">
        <f aca="false">32+73</f>
        <v>105</v>
      </c>
      <c r="D18" s="4" t="s">
        <v>505</v>
      </c>
    </row>
    <row r="19" customFormat="false" ht="15" hidden="false" customHeight="false" outlineLevel="0" collapsed="false">
      <c r="A19" s="4" t="s">
        <v>506</v>
      </c>
      <c r="B19" s="39" t="n">
        <v>120</v>
      </c>
      <c r="D19" s="4" t="s">
        <v>507</v>
      </c>
    </row>
    <row r="21" customFormat="false" ht="15" hidden="false" customHeight="false" outlineLevel="0" collapsed="false">
      <c r="A21" s="14" t="s">
        <v>508</v>
      </c>
    </row>
    <row r="22" customFormat="false" ht="15" hidden="false" customHeight="false" outlineLevel="0" collapsed="false">
      <c r="A22" s="4" t="s">
        <v>509</v>
      </c>
    </row>
    <row r="23" customFormat="false" ht="15" hidden="false" customHeight="false" outlineLevel="0" collapsed="false">
      <c r="A23" s="4" t="s">
        <v>510</v>
      </c>
    </row>
    <row r="24" customFormat="false" ht="15" hidden="false" customHeight="false" outlineLevel="0" collapsed="false">
      <c r="A24" s="4" t="s">
        <v>511</v>
      </c>
    </row>
    <row r="25" customFormat="false" ht="15" hidden="false" customHeight="false" outlineLevel="0" collapsed="false">
      <c r="A25" s="4" t="s">
        <v>512</v>
      </c>
    </row>
    <row r="26" customFormat="false" ht="15" hidden="false" customHeight="false" outlineLevel="0" collapsed="false">
      <c r="A26" s="4" t="s">
        <v>513</v>
      </c>
    </row>
    <row r="27" customFormat="false" ht="15" hidden="false" customHeight="false" outlineLevel="0" collapsed="false">
      <c r="A27" s="4" t="s">
        <v>514</v>
      </c>
    </row>
    <row r="28" customFormat="false" ht="15" hidden="false" customHeight="false" outlineLevel="0" collapsed="false">
      <c r="A28" s="4" t="s">
        <v>515</v>
      </c>
    </row>
    <row r="29" customFormat="false" ht="15" hidden="false" customHeight="false" outlineLevel="0" collapsed="false">
      <c r="A29" s="4" t="s">
        <v>516</v>
      </c>
    </row>
    <row r="30" customFormat="false" ht="15" hidden="false" customHeight="false" outlineLevel="0" collapsed="false">
      <c r="A30" s="4" t="s">
        <v>517</v>
      </c>
    </row>
    <row r="31" customFormat="false" ht="15" hidden="false" customHeight="false" outlineLevel="0" collapsed="false">
      <c r="A31" s="4" t="s">
        <v>518</v>
      </c>
    </row>
    <row r="32" customFormat="false" ht="15" hidden="false" customHeight="false" outlineLevel="0" collapsed="false">
      <c r="A32" s="4" t="s">
        <v>519</v>
      </c>
    </row>
    <row r="33" customFormat="false" ht="15" hidden="false" customHeight="false" outlineLevel="0" collapsed="false">
      <c r="A33" s="4" t="s">
        <v>520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521</v>
      </c>
    </row>
    <row r="3" customFormat="false" ht="15" hidden="false" customHeight="false" outlineLevel="0" collapsed="false">
      <c r="A3" s="16" t="s">
        <v>522</v>
      </c>
      <c r="B3" s="16" t="s">
        <v>523</v>
      </c>
    </row>
    <row r="4" customFormat="false" ht="23.85" hidden="false" customHeight="false" outlineLevel="0" collapsed="false">
      <c r="A4" s="4" t="s">
        <v>524</v>
      </c>
      <c r="B4" s="41" t="s">
        <v>525</v>
      </c>
    </row>
    <row r="5" customFormat="false" ht="15" hidden="false" customHeight="false" outlineLevel="0" collapsed="false">
      <c r="A5" s="4" t="s">
        <v>526</v>
      </c>
      <c r="B5" s="41" t="s">
        <v>527</v>
      </c>
    </row>
    <row r="6" customFormat="false" ht="15" hidden="false" customHeight="false" outlineLevel="0" collapsed="false">
      <c r="A6" s="4" t="s">
        <v>528</v>
      </c>
      <c r="B6" s="41" t="s">
        <v>529</v>
      </c>
    </row>
    <row r="7" customFormat="false" ht="15" hidden="false" customHeight="false" outlineLevel="0" collapsed="false">
      <c r="A7" s="4" t="s">
        <v>530</v>
      </c>
      <c r="B7" s="41" t="s">
        <v>531</v>
      </c>
    </row>
    <row r="8" customFormat="false" ht="15" hidden="false" customHeight="false" outlineLevel="0" collapsed="false">
      <c r="A8" s="4" t="s">
        <v>532</v>
      </c>
      <c r="B8" s="41" t="s">
        <v>533</v>
      </c>
    </row>
    <row r="9" customFormat="false" ht="15" hidden="false" customHeight="false" outlineLevel="0" collapsed="false">
      <c r="A9" s="4" t="s">
        <v>534</v>
      </c>
      <c r="B9" s="41" t="s">
        <v>535</v>
      </c>
    </row>
    <row r="10" customFormat="false" ht="15" hidden="false" customHeight="false" outlineLevel="0" collapsed="false">
      <c r="A10" s="4" t="s">
        <v>536</v>
      </c>
      <c r="B10" s="41" t="s">
        <v>537</v>
      </c>
    </row>
    <row r="11" customFormat="false" ht="15" hidden="false" customHeight="false" outlineLevel="0" collapsed="false">
      <c r="A11" s="4" t="s">
        <v>538</v>
      </c>
      <c r="B11" s="41" t="s">
        <v>539</v>
      </c>
    </row>
    <row r="12" customFormat="false" ht="15" hidden="false" customHeight="false" outlineLevel="0" collapsed="false">
      <c r="A12" s="4" t="s">
        <v>540</v>
      </c>
      <c r="B12" s="41" t="s">
        <v>541</v>
      </c>
    </row>
    <row r="13" customFormat="false" ht="23.85" hidden="false" customHeight="false" outlineLevel="0" collapsed="false">
      <c r="A13" s="4" t="s">
        <v>542</v>
      </c>
      <c r="B13" s="41" t="s">
        <v>543</v>
      </c>
    </row>
    <row r="14" customFormat="false" ht="15" hidden="false" customHeight="false" outlineLevel="0" collapsed="false">
      <c r="A14" s="4" t="s">
        <v>544</v>
      </c>
      <c r="B14" s="41" t="s">
        <v>545</v>
      </c>
    </row>
    <row r="15" customFormat="false" ht="23.85" hidden="false" customHeight="false" outlineLevel="0" collapsed="false">
      <c r="A15" s="4" t="s">
        <v>546</v>
      </c>
      <c r="B15" s="41" t="s">
        <v>547</v>
      </c>
    </row>
    <row r="16" customFormat="false" ht="15" hidden="false" customHeight="false" outlineLevel="0" collapsed="false">
      <c r="A16" s="4" t="s">
        <v>548</v>
      </c>
      <c r="B16" s="41" t="s">
        <v>549</v>
      </c>
    </row>
    <row r="17" customFormat="false" ht="23.85" hidden="false" customHeight="false" outlineLevel="0" collapsed="false">
      <c r="A17" s="4" t="s">
        <v>550</v>
      </c>
      <c r="B17" s="41" t="s">
        <v>551</v>
      </c>
    </row>
    <row r="19" customFormat="false" ht="15" hidden="false" customHeight="false" outlineLevel="0" collapsed="false">
      <c r="A19" s="16" t="s">
        <v>552</v>
      </c>
      <c r="B19" s="16" t="s">
        <v>553</v>
      </c>
    </row>
    <row r="20" customFormat="false" ht="15" hidden="false" customHeight="false" outlineLevel="0" collapsed="false">
      <c r="A20" s="4" t="s">
        <v>554</v>
      </c>
      <c r="B20" s="42" t="s">
        <v>555</v>
      </c>
    </row>
    <row r="21" customFormat="false" ht="15" hidden="false" customHeight="false" outlineLevel="0" collapsed="false">
      <c r="A21" s="4" t="s">
        <v>556</v>
      </c>
      <c r="B21" s="42" t="s">
        <v>557</v>
      </c>
    </row>
    <row r="22" customFormat="false" ht="15" hidden="false" customHeight="false" outlineLevel="0" collapsed="false">
      <c r="A22" s="4" t="s">
        <v>558</v>
      </c>
      <c r="B22" s="42" t="s">
        <v>559</v>
      </c>
    </row>
    <row r="23" customFormat="false" ht="15" hidden="false" customHeight="false" outlineLevel="0" collapsed="false">
      <c r="A23" s="4" t="s">
        <v>560</v>
      </c>
      <c r="B23" s="42" t="s">
        <v>561</v>
      </c>
    </row>
    <row r="24" customFormat="false" ht="15" hidden="false" customHeight="false" outlineLevel="0" collapsed="false">
      <c r="A24" s="4" t="s">
        <v>562</v>
      </c>
      <c r="B24" s="42" t="s">
        <v>563</v>
      </c>
    </row>
    <row r="25" customFormat="false" ht="15" hidden="false" customHeight="false" outlineLevel="0" collapsed="false">
      <c r="A25" s="4" t="s">
        <v>564</v>
      </c>
      <c r="B25" s="42" t="s">
        <v>565</v>
      </c>
    </row>
    <row r="26" customFormat="false" ht="15" hidden="false" customHeight="false" outlineLevel="0" collapsed="false">
      <c r="A26" s="4" t="s">
        <v>566</v>
      </c>
      <c r="B26" s="42" t="s">
        <v>567</v>
      </c>
    </row>
    <row r="27" customFormat="false" ht="15" hidden="false" customHeight="false" outlineLevel="0" collapsed="false">
      <c r="A27" s="4" t="s">
        <v>568</v>
      </c>
      <c r="B27" s="42" t="s">
        <v>569</v>
      </c>
    </row>
    <row r="28" customFormat="false" ht="15" hidden="false" customHeight="false" outlineLevel="0" collapsed="false">
      <c r="A28" s="4" t="s">
        <v>570</v>
      </c>
      <c r="B28" s="42" t="s">
        <v>571</v>
      </c>
    </row>
    <row r="29" customFormat="false" ht="15" hidden="false" customHeight="false" outlineLevel="0" collapsed="false">
      <c r="A29" s="4" t="s">
        <v>572</v>
      </c>
      <c r="B29" s="42" t="s">
        <v>573</v>
      </c>
    </row>
  </sheetData>
  <hyperlinks>
    <hyperlink ref="B20" r:id="rId1" display="https://nidux-stores.s3.amazonaws.com/10349/sp3006fm-l2-v2-datasheet-v3.0-20240926-compressed.pdf"/>
    <hyperlink ref="B21" r:id="rId2" display="https://www.pulsar.pl/EN_1775_NDR-120-48_ndr-48v,120w,2.5a-din-rail-power-supply-units"/>
    <hyperlink ref="B22" r:id="rId3" display="https://rovision.ro/wp-content/uploads/2026/05/fisa_tehnica_DS-2DE5425IWG1-E_69f9e60042d3c.pdf"/>
    <hyperlink ref="B23" r:id="rId4" display="https://assets.hikvision.com/prd/normal/all/doc/m000070411/DS-PEAP-CV1B_Datasheet_20260408.pdf"/>
    <hyperlink ref="B24" r:id="rId5" display="https://assets.hikvision.com/prd/normal/all/doc/m000164447/DS-9664NXI-S16R_Datasheet_20251011.pdf"/>
    <hyperlink ref="B25" r:id="rId6" display="https://wisetech.co.th/wp-content/uploads/2022/10/ruijie-rg-nbs5100-5200-series-datasheet.pdf"/>
    <hyperlink ref="B26" r:id="rId7" display="https://aacgroup.com.my/uploads/product_pdf/NBS31&amp;32 Series Switch Datasheet 20240618.pdf"/>
    <hyperlink ref="B27" r:id="rId8" display="https://connectec.uk/networking/network-devices/network-switches/ruijie-rg-eg710xs-10-port-high-performance-cloud-managed-router-for-700-clients"/>
    <hyperlink ref="B28" r:id="rId9" display="https://assets.hikvision.com/prd/normal/all/doc/m000170810/HikCentral-P-VET-HW5-32_Datasheet_20250331.pdf"/>
    <hyperlink ref="B29" r:id="rId10" display="https://www.rexelusa.com/p/104306/delta-lightning-arrestors/surge-arrestor-lightning-60-000a-125-250vac-/la302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2026-11-06T03:38:55Z</dcterms:created>
  <dc:creator>openpyxl</dc:creator>
  <dc:description/>
  <dc:language>en-US</dc:language>
  <cp:lastModifiedBy/>
  <dcterms:modified xsi:type="dcterms:W3CDTF">2026-11-06T03:38:55Z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